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codeName="ThisWorkbook" defaultThemeVersion="124226"/>
  <mc:AlternateContent xmlns:mc="http://schemas.openxmlformats.org/markup-compatibility/2006">
    <mc:Choice Requires="x15">
      <x15ac:absPath xmlns:x15ac="http://schemas.microsoft.com/office/spreadsheetml/2010/11/ac" url="C:\Users\Zuzka Blanarschová\Desktop\"/>
    </mc:Choice>
  </mc:AlternateContent>
  <xr:revisionPtr revIDLastSave="0" documentId="13_ncr:1_{B39DE3A8-3C6B-45B0-92BA-94C0B96C67FD}" xr6:coauthVersionLast="47" xr6:coauthVersionMax="47" xr10:uidLastSave="{00000000-0000-0000-0000-000000000000}"/>
  <bookViews>
    <workbookView xWindow="-120" yWindow="-120" windowWidth="20730" windowHeight="11160" tabRatio="721" xr2:uid="{00000000-000D-0000-FFFF-FFFF00000000}"/>
  </bookViews>
  <sheets>
    <sheet name="Žádost o NFP" sheetId="1" r:id="rId1"/>
    <sheet name="Príloha č.1 - Rozpočet HCP" sheetId="6" state="hidden" r:id="rId2"/>
    <sheet name="Podrobný rozpočet projektu" sheetId="9" r:id="rId3"/>
    <sheet name="Číselníky" sheetId="3" state="hidden" r:id="rId4"/>
    <sheet name="Čiselník2" sheetId="4" state="hidden" r:id="rId5"/>
    <sheet name="sumar" sheetId="10" state="hidden" r:id="rId6"/>
    <sheet name="infolist" sheetId="13" state="hidden" r:id="rId7"/>
    <sheet name="Hárok1 (2)" sheetId="5" state="hidden" r:id="rId8"/>
    <sheet name="Hárok1" sheetId="7" state="hidden" r:id="rId9"/>
  </sheets>
  <definedNames>
    <definedName name="_xlnm.Print_Area" localSheetId="2">'Podrobný rozpočet projektu'!$A$1:$L$57</definedName>
    <definedName name="_xlnm.Print_Area" localSheetId="0">'Žádost o NFP'!$A$1:$H$1034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32" i="9" l="1"/>
  <c r="K31" i="9"/>
  <c r="K28" i="9"/>
  <c r="K27" i="9"/>
  <c r="K24" i="9"/>
  <c r="K23" i="9"/>
  <c r="K20" i="9"/>
  <c r="K19" i="9"/>
  <c r="K16" i="9"/>
  <c r="K15" i="9"/>
  <c r="W2" i="10"/>
  <c r="V2" i="10"/>
  <c r="AM2" i="13"/>
  <c r="AL2" i="13"/>
  <c r="AK2" i="13"/>
  <c r="AJ2" i="13"/>
  <c r="AI2" i="13"/>
  <c r="AH2" i="13"/>
  <c r="AG2" i="13"/>
  <c r="AF2" i="13"/>
  <c r="AE2" i="13"/>
  <c r="AD2" i="13"/>
  <c r="AC2" i="13"/>
  <c r="AB2" i="13"/>
  <c r="K265" i="1"/>
  <c r="X2" i="13"/>
  <c r="AA2" i="13"/>
  <c r="Z2" i="13"/>
  <c r="Y2" i="13"/>
  <c r="V2" i="13"/>
  <c r="U2" i="13"/>
  <c r="T2" i="13"/>
  <c r="P2" i="13"/>
  <c r="O2" i="13"/>
  <c r="N2" i="13"/>
  <c r="M2" i="13"/>
  <c r="L2" i="13"/>
  <c r="K2" i="13"/>
  <c r="J2" i="13"/>
  <c r="I2" i="13"/>
  <c r="H2" i="13"/>
  <c r="G2" i="13"/>
  <c r="D2" i="13"/>
  <c r="C2" i="13"/>
  <c r="U2" i="10"/>
  <c r="T2" i="10"/>
  <c r="P2" i="10"/>
  <c r="O2" i="10"/>
  <c r="N2" i="10"/>
  <c r="M2" i="10"/>
  <c r="L2" i="10"/>
  <c r="K2" i="10"/>
  <c r="J2" i="10"/>
  <c r="I2" i="10"/>
  <c r="H2" i="10"/>
  <c r="G2" i="10"/>
  <c r="D2" i="10"/>
  <c r="C2" i="10"/>
  <c r="D4" i="9" l="1"/>
  <c r="H979" i="1"/>
  <c r="K36" i="9" l="1"/>
  <c r="K35" i="9"/>
  <c r="K25" i="9"/>
  <c r="K17" i="9"/>
  <c r="K11" i="9"/>
  <c r="K12" i="9"/>
  <c r="K10" i="9"/>
  <c r="K8" i="9" l="1"/>
  <c r="K13" i="9"/>
  <c r="K29" i="9"/>
  <c r="F266" i="1" l="1"/>
  <c r="W2" i="13" s="1"/>
  <c r="F966" i="1" l="1"/>
  <c r="B43" i="9"/>
  <c r="K33" i="9"/>
  <c r="L33" i="9"/>
  <c r="L29" i="9"/>
  <c r="L25" i="9"/>
  <c r="K21" i="9"/>
  <c r="L21" i="9"/>
  <c r="E959" i="1"/>
  <c r="L17" i="9"/>
  <c r="L13" i="9"/>
  <c r="L8" i="9"/>
  <c r="K49" i="9" l="1"/>
  <c r="E958" i="1"/>
  <c r="E962" i="1"/>
  <c r="E960" i="1"/>
  <c r="E961" i="1"/>
  <c r="L46" i="9"/>
  <c r="K46" i="9"/>
  <c r="H971" i="1" s="1"/>
  <c r="K51" i="9"/>
  <c r="E957" i="1" l="1"/>
  <c r="G965" i="1" s="1"/>
  <c r="K39" i="9"/>
  <c r="K40" i="9" s="1"/>
  <c r="K48" i="9"/>
  <c r="Q2" i="13" l="1"/>
  <c r="Q2" i="10"/>
  <c r="I17" i="9"/>
  <c r="I25" i="9"/>
  <c r="F977" i="1"/>
  <c r="I21" i="9"/>
  <c r="I13" i="9"/>
  <c r="I39" i="9"/>
  <c r="I51" i="9"/>
  <c r="I8" i="9"/>
  <c r="I33" i="9"/>
  <c r="I29" i="9"/>
  <c r="H970" i="1"/>
  <c r="K43" i="9"/>
  <c r="K44" i="9" s="1"/>
  <c r="K52" i="9" s="1"/>
  <c r="I52" i="9" s="1"/>
  <c r="I42" i="9" s="1"/>
  <c r="K42" i="9" s="1"/>
  <c r="K45" i="9" s="1"/>
  <c r="I45" i="9" s="1"/>
  <c r="I49" i="9"/>
  <c r="I46" i="9"/>
  <c r="F971" i="1" s="1"/>
  <c r="I48" i="9"/>
  <c r="B50" i="9" s="1"/>
  <c r="B41" i="9"/>
  <c r="F979" i="1"/>
  <c r="D11" i="1" s="1"/>
  <c r="I44" i="9" l="1"/>
  <c r="H977" i="1"/>
  <c r="B47" i="9"/>
  <c r="F970" i="1"/>
  <c r="D373" i="1"/>
  <c r="D372" i="1"/>
  <c r="D364" i="1"/>
  <c r="D363" i="1"/>
  <c r="D355" i="1"/>
  <c r="D354" i="1"/>
  <c r="D346" i="1"/>
  <c r="D345" i="1"/>
  <c r="D337" i="1"/>
  <c r="D336" i="1"/>
  <c r="D328" i="1"/>
  <c r="D327" i="1"/>
  <c r="D319" i="1"/>
  <c r="D318" i="1"/>
  <c r="D310" i="1"/>
  <c r="D309" i="1"/>
  <c r="D301" i="1"/>
  <c r="D300" i="1"/>
  <c r="D292" i="1" l="1"/>
  <c r="D291" i="1"/>
  <c r="K189" i="1" l="1"/>
  <c r="K188" i="1" l="1"/>
  <c r="K945" i="1"/>
  <c r="K944" i="1"/>
  <c r="K371" i="1"/>
  <c r="K362" i="1"/>
  <c r="K353" i="1"/>
  <c r="K344" i="1"/>
  <c r="K335" i="1"/>
  <c r="K326" i="1"/>
  <c r="K317" i="1"/>
  <c r="K308" i="1"/>
  <c r="K299" i="1"/>
  <c r="K290" i="1"/>
  <c r="K281" i="1"/>
  <c r="K273" i="1"/>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560"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34"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487" i="4"/>
  <c r="D382" i="1"/>
  <c r="K943" i="1" l="1"/>
  <c r="K950" i="1"/>
  <c r="K949" i="1"/>
  <c r="K948" i="1"/>
  <c r="K947" i="1"/>
  <c r="D381" i="1"/>
  <c r="K253" i="1"/>
  <c r="K252" i="1"/>
  <c r="K251" i="1"/>
  <c r="K250" i="1"/>
  <c r="K249" i="1"/>
  <c r="K248" i="1"/>
  <c r="K259" i="1"/>
  <c r="K257" i="1"/>
  <c r="K247" i="1" l="1"/>
  <c r="D929" i="1" l="1"/>
  <c r="D918" i="1"/>
  <c r="D907" i="1"/>
  <c r="D896" i="1"/>
  <c r="D885" i="1"/>
  <c r="D874" i="1"/>
  <c r="D863" i="1"/>
  <c r="D852" i="1" l="1"/>
  <c r="D841" i="1"/>
  <c r="D830" i="1"/>
  <c r="D819" i="1"/>
  <c r="D808" i="1"/>
  <c r="D797" i="1"/>
  <c r="D786" i="1"/>
  <c r="D775" i="1"/>
  <c r="D764" i="1"/>
  <c r="D753" i="1"/>
  <c r="D742" i="1"/>
  <c r="D731" i="1"/>
  <c r="D720" i="1"/>
  <c r="D709" i="1"/>
  <c r="D698" i="1"/>
  <c r="D687" i="1"/>
  <c r="D676" i="1"/>
  <c r="D665" i="1"/>
  <c r="D654" i="1"/>
  <c r="D643" i="1"/>
  <c r="D632" i="1"/>
  <c r="D621" i="1"/>
  <c r="D610" i="1"/>
  <c r="D599" i="1"/>
  <c r="D588" i="1"/>
  <c r="D577" i="1"/>
  <c r="D566" i="1"/>
  <c r="D555" i="1"/>
  <c r="D544" i="1" l="1"/>
  <c r="D533" i="1"/>
  <c r="D522" i="1"/>
  <c r="D511" i="1"/>
  <c r="D500" i="1"/>
  <c r="D489" i="1"/>
  <c r="D478" i="1"/>
  <c r="D467" i="1"/>
  <c r="D456" i="1"/>
  <c r="D445" i="1"/>
  <c r="D434" i="1"/>
  <c r="D423" i="1"/>
  <c r="D412" i="1"/>
  <c r="D401" i="1"/>
  <c r="D390" i="1"/>
  <c r="K891" i="1" l="1"/>
  <c r="K869" i="1"/>
  <c r="K858" i="1"/>
  <c r="K847" i="1"/>
  <c r="K836" i="1"/>
  <c r="K825" i="1"/>
  <c r="K814" i="1"/>
  <c r="K803" i="1"/>
  <c r="K792" i="1"/>
  <c r="K770" i="1"/>
  <c r="K759" i="1"/>
  <c r="K748" i="1"/>
  <c r="K737" i="1"/>
  <c r="K726" i="1"/>
  <c r="K704" i="1"/>
  <c r="K693" i="1"/>
  <c r="K682" i="1"/>
  <c r="K671" i="1"/>
  <c r="K660" i="1"/>
  <c r="K649" i="1"/>
  <c r="K638" i="1"/>
  <c r="K627" i="1"/>
  <c r="K605" i="1"/>
  <c r="K594" i="1"/>
  <c r="K583" i="1"/>
  <c r="K561" i="1"/>
  <c r="K550" i="1"/>
  <c r="K539" i="1"/>
  <c r="K528" i="1"/>
  <c r="K517" i="1"/>
  <c r="K506" i="1"/>
  <c r="K495" i="1"/>
  <c r="K484" i="1"/>
  <c r="K462" i="1"/>
  <c r="K451" i="1"/>
  <c r="K429" i="1"/>
  <c r="K418" i="1"/>
  <c r="K407" i="1"/>
  <c r="K396" i="1"/>
  <c r="K385" i="1"/>
  <c r="J924" i="1"/>
  <c r="K924" i="1" s="1"/>
  <c r="J922" i="1"/>
  <c r="J913" i="1"/>
  <c r="K913" i="1" s="1"/>
  <c r="J911" i="1"/>
  <c r="J902" i="1"/>
  <c r="K902" i="1" s="1"/>
  <c r="J900" i="1"/>
  <c r="J891" i="1"/>
  <c r="J889" i="1"/>
  <c r="J880" i="1"/>
  <c r="K880" i="1" s="1"/>
  <c r="J878" i="1"/>
  <c r="J869" i="1"/>
  <c r="J867" i="1"/>
  <c r="J858" i="1"/>
  <c r="J856" i="1"/>
  <c r="J847" i="1"/>
  <c r="J845" i="1"/>
  <c r="J836" i="1"/>
  <c r="J834" i="1"/>
  <c r="J825" i="1"/>
  <c r="J823" i="1"/>
  <c r="J814" i="1"/>
  <c r="J812" i="1"/>
  <c r="J803" i="1"/>
  <c r="J801" i="1"/>
  <c r="J792" i="1"/>
  <c r="J790" i="1"/>
  <c r="J781" i="1"/>
  <c r="K781" i="1" s="1"/>
  <c r="J779" i="1"/>
  <c r="J770" i="1"/>
  <c r="J768" i="1"/>
  <c r="J759" i="1"/>
  <c r="J757" i="1"/>
  <c r="J748" i="1"/>
  <c r="J746" i="1"/>
  <c r="J737" i="1"/>
  <c r="J735" i="1"/>
  <c r="J726" i="1"/>
  <c r="J724" i="1"/>
  <c r="J715" i="1"/>
  <c r="K715" i="1" s="1"/>
  <c r="J713" i="1"/>
  <c r="J704" i="1"/>
  <c r="J702" i="1"/>
  <c r="J693" i="1"/>
  <c r="J691" i="1"/>
  <c r="J682" i="1"/>
  <c r="J680" i="1"/>
  <c r="J671" i="1"/>
  <c r="J669" i="1"/>
  <c r="J660" i="1"/>
  <c r="J658" i="1"/>
  <c r="J649" i="1"/>
  <c r="J647" i="1"/>
  <c r="J638" i="1"/>
  <c r="J636" i="1"/>
  <c r="J627" i="1"/>
  <c r="J625" i="1"/>
  <c r="J616" i="1"/>
  <c r="K616" i="1" s="1"/>
  <c r="J614" i="1"/>
  <c r="J605" i="1"/>
  <c r="J603" i="1"/>
  <c r="J594" i="1"/>
  <c r="J592" i="1"/>
  <c r="J583" i="1"/>
  <c r="J581" i="1"/>
  <c r="J572" i="1"/>
  <c r="K572" i="1" s="1"/>
  <c r="J570" i="1"/>
  <c r="J561" i="1"/>
  <c r="J559" i="1"/>
  <c r="J550" i="1"/>
  <c r="J548" i="1"/>
  <c r="J539" i="1"/>
  <c r="J537" i="1"/>
  <c r="J528" i="1"/>
  <c r="J526" i="1"/>
  <c r="J517" i="1"/>
  <c r="J515" i="1"/>
  <c r="J506" i="1"/>
  <c r="J504" i="1"/>
  <c r="J495" i="1"/>
  <c r="J493" i="1"/>
  <c r="J484" i="1"/>
  <c r="J482" i="1"/>
  <c r="J473" i="1"/>
  <c r="K473" i="1" s="1"/>
  <c r="J471" i="1"/>
  <c r="J462" i="1"/>
  <c r="J460" i="1"/>
  <c r="J451" i="1"/>
  <c r="J449" i="1"/>
  <c r="J440" i="1"/>
  <c r="K440" i="1" s="1"/>
  <c r="J438" i="1"/>
  <c r="J429" i="1"/>
  <c r="J427" i="1"/>
  <c r="J418" i="1"/>
  <c r="J416" i="1"/>
  <c r="J407" i="1"/>
  <c r="J405" i="1"/>
  <c r="J396" i="1"/>
  <c r="J394" i="1"/>
  <c r="J385" i="1"/>
  <c r="J383" i="1"/>
  <c r="J376" i="1"/>
  <c r="K376" i="1" s="1"/>
  <c r="J374" i="1"/>
  <c r="J367" i="1"/>
  <c r="J365" i="1"/>
  <c r="J358" i="1"/>
  <c r="J356" i="1"/>
  <c r="J349" i="1"/>
  <c r="J347" i="1"/>
  <c r="J340" i="1"/>
  <c r="J338" i="1"/>
  <c r="J331" i="1"/>
  <c r="J329" i="1"/>
  <c r="J322" i="1"/>
  <c r="J320" i="1"/>
  <c r="J313" i="1"/>
  <c r="J311" i="1"/>
  <c r="J304" i="1"/>
  <c r="J302" i="1"/>
  <c r="J295" i="1"/>
  <c r="K322" i="1" l="1"/>
  <c r="K340" i="1"/>
  <c r="K313" i="1"/>
  <c r="K349" i="1"/>
  <c r="K331" i="1"/>
  <c r="K358" i="1"/>
  <c r="K367" i="1"/>
  <c r="K304" i="1"/>
  <c r="J293" i="1"/>
  <c r="K295" i="1" s="1"/>
  <c r="J284" i="1"/>
  <c r="J286" i="1"/>
  <c r="K286" i="1" l="1"/>
  <c r="D6" i="1" l="1"/>
  <c r="D3" i="9" s="1"/>
  <c r="D13" i="1" l="1"/>
  <c r="D8" i="1"/>
  <c r="D7" i="1"/>
  <c r="D2" i="9" s="1"/>
  <c r="J30" i="6" l="1"/>
  <c r="J28" i="6" s="1"/>
  <c r="J26" i="6"/>
  <c r="J24" i="6" s="1"/>
  <c r="J23" i="6"/>
  <c r="J22" i="6"/>
  <c r="J19" i="6"/>
  <c r="J18" i="6"/>
  <c r="J15" i="6"/>
  <c r="J14" i="6"/>
  <c r="J11" i="6"/>
  <c r="J10" i="6"/>
  <c r="J9" i="6"/>
  <c r="J6" i="6"/>
  <c r="J5" i="6"/>
  <c r="J4" i="6"/>
  <c r="J7" i="6" l="1"/>
  <c r="J33" i="6" s="1"/>
  <c r="J32" i="6" s="1"/>
  <c r="J12" i="6"/>
  <c r="J20" i="6"/>
  <c r="J16" i="6"/>
  <c r="H28" i="6"/>
  <c r="J2" i="6"/>
  <c r="J35" i="6" s="1"/>
  <c r="J38" i="6"/>
  <c r="H38" i="6"/>
  <c r="J37" i="6"/>
  <c r="J36" i="6" l="1"/>
  <c r="J34" i="6"/>
  <c r="H24" i="6" s="1"/>
  <c r="H37" i="6" l="1"/>
  <c r="H12" i="6"/>
  <c r="H36" i="6"/>
  <c r="H2" i="6"/>
  <c r="H7" i="6"/>
  <c r="H32" i="6"/>
  <c r="H16" i="6"/>
  <c r="H20" i="6"/>
  <c r="H34" i="6"/>
  <c r="H35" i="6"/>
  <c r="C971" i="1" l="1"/>
  <c r="C970" i="1"/>
  <c r="D17" i="3"/>
  <c r="D16" i="3"/>
  <c r="D15" i="3"/>
  <c r="D18" i="3"/>
  <c r="I481" i="5" l="1"/>
  <c r="I480" i="5"/>
  <c r="I479" i="5"/>
  <c r="I478" i="5"/>
  <c r="I477" i="5"/>
  <c r="I476" i="5"/>
  <c r="I475" i="5"/>
  <c r="I474" i="5"/>
  <c r="I473" i="5"/>
  <c r="I472" i="5"/>
  <c r="I471" i="5"/>
  <c r="I470" i="5"/>
  <c r="I469" i="5"/>
  <c r="I468" i="5"/>
  <c r="I467" i="5"/>
  <c r="I466" i="5"/>
  <c r="I465" i="5"/>
  <c r="I464" i="5"/>
  <c r="I463" i="5"/>
  <c r="I462" i="5"/>
  <c r="I461" i="5"/>
  <c r="I460" i="5"/>
  <c r="I459" i="5"/>
  <c r="I458" i="5"/>
  <c r="I457" i="5"/>
  <c r="I456" i="5"/>
  <c r="I455" i="5"/>
  <c r="I454" i="5"/>
  <c r="I453" i="5"/>
  <c r="I452" i="5"/>
  <c r="I451" i="5"/>
  <c r="I450" i="5"/>
  <c r="I449" i="5"/>
  <c r="I448" i="5"/>
  <c r="I447" i="5"/>
  <c r="I446" i="5"/>
  <c r="I445" i="5"/>
  <c r="I444" i="5"/>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E69" i="3"/>
  <c r="D29" i="3"/>
  <c r="D8" i="3"/>
  <c r="C8" i="3"/>
  <c r="D7" i="3"/>
  <c r="C7" i="3"/>
  <c r="D6" i="3"/>
  <c r="C6" i="3"/>
  <c r="D5" i="3"/>
  <c r="C5" i="3"/>
  <c r="G966" i="1" l="1"/>
  <c r="F69" i="3"/>
  <c r="E77" i="3" s="1"/>
  <c r="F91" i="3"/>
  <c r="C483" i="4"/>
  <c r="D31" i="3"/>
  <c r="D30" i="3"/>
  <c r="D27" i="3"/>
  <c r="D32" i="3"/>
  <c r="D33" i="3"/>
  <c r="D28" i="3"/>
  <c r="R2" i="13" l="1"/>
  <c r="R2" i="10"/>
  <c r="G967" i="1"/>
  <c r="F967" i="1" s="1"/>
  <c r="E72" i="3"/>
  <c r="E75" i="3"/>
  <c r="E71" i="3"/>
  <c r="E76" i="3"/>
  <c r="E74" i="3"/>
  <c r="E73" i="3"/>
  <c r="E92" i="3"/>
  <c r="E93" i="3"/>
  <c r="D10" i="1" l="1"/>
  <c r="F990" i="1" l="1"/>
  <c r="F989" i="1" l="1"/>
  <c r="H981" i="1" s="1"/>
  <c r="G979" i="1"/>
  <c r="H983" i="1" l="1"/>
  <c r="H985" i="1"/>
  <c r="H987" i="1"/>
  <c r="G989" i="1"/>
  <c r="H98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Rostislav Trávníček</author>
    <author>Karovič Branislav</author>
  </authors>
  <commentList>
    <comment ref="B5" authorId="0" shapeId="0" xr:uid="{00000000-0006-0000-0000-000001000000}">
      <text>
        <r>
          <rPr>
            <sz val="9"/>
            <color indexed="81"/>
            <rFont val="Tahoma"/>
            <family val="2"/>
            <charset val="238"/>
          </rPr>
          <t xml:space="preserve">Řádek je ve formuláři předem vyplněn, nezasahujte do něj.
</t>
        </r>
      </text>
    </comment>
    <comment ref="B6" authorId="0" shapeId="0" xr:uid="{00000000-0006-0000-0000-000002000000}">
      <text>
        <r>
          <rPr>
            <sz val="9"/>
            <color indexed="81"/>
            <rFont val="Tahoma"/>
            <family val="2"/>
            <charset val="238"/>
          </rPr>
          <t xml:space="preserve">Nevyplňujte. Generuje se automaticky po vyplnění bodu 1.1 Identifikace žadatele
</t>
        </r>
      </text>
    </comment>
    <comment ref="B7" authorId="0" shapeId="0" xr:uid="{00000000-0006-0000-0000-000003000000}">
      <text>
        <r>
          <rPr>
            <sz val="9"/>
            <color indexed="81"/>
            <rFont val="Tahoma"/>
            <family val="2"/>
            <charset val="238"/>
          </rPr>
          <t xml:space="preserve">Nevyplňujte. Generuje se automaticky po vyplnění bodu 2  Identifikace malého projektu.
</t>
        </r>
      </text>
    </comment>
    <comment ref="B8" authorId="0" shapeId="0" xr:uid="{00000000-0006-0000-0000-000004000000}">
      <text>
        <r>
          <rPr>
            <sz val="9"/>
            <color indexed="81"/>
            <rFont val="Tahoma"/>
            <family val="2"/>
            <charset val="238"/>
          </rPr>
          <t xml:space="preserve">Nevyplňujte. Generuje se automaticky po vyplnění bodu 2  Identifikace malého projektu.
</t>
        </r>
      </text>
    </comment>
    <comment ref="B9" authorId="0" shapeId="0" xr:uid="{00000000-0006-0000-0000-000005000000}">
      <text>
        <r>
          <rPr>
            <sz val="9"/>
            <color indexed="81"/>
            <rFont val="Tahoma"/>
            <family val="2"/>
            <charset val="238"/>
          </rPr>
          <t xml:space="preserve">Nevyplňujte. Generuje se automaticky po vyplnění bodu 2  Identifikace malého projektu.
</t>
        </r>
      </text>
    </comment>
    <comment ref="B10" authorId="0" shapeId="0" xr:uid="{00000000-0006-0000-0000-000006000000}">
      <text>
        <r>
          <rPr>
            <sz val="9"/>
            <color indexed="81"/>
            <rFont val="Tahoma"/>
            <family val="2"/>
            <charset val="238"/>
          </rPr>
          <t xml:space="preserve">Nevyplňujte. Generuje se automaticky po vyplnění listu Podrobný rozpočtu projektu.
</t>
        </r>
      </text>
    </comment>
    <comment ref="B11" authorId="1" shapeId="0" xr:uid="{00000000-0006-0000-0000-000007000000}">
      <text>
        <r>
          <rPr>
            <sz val="9"/>
            <color indexed="81"/>
            <rFont val="Tahoma"/>
            <family val="2"/>
            <charset val="238"/>
          </rPr>
          <t>ERDF; Nevyplňute, generuje se automaticky po vyplnění listu Podrobný rozpočet projektu.</t>
        </r>
      </text>
    </comment>
    <comment ref="B12" authorId="0" shapeId="0" xr:uid="{00000000-0006-0000-0000-000008000000}">
      <text>
        <r>
          <rPr>
            <sz val="9"/>
            <color indexed="81"/>
            <rFont val="Tahoma"/>
            <family val="2"/>
            <charset val="238"/>
          </rPr>
          <t xml:space="preserve">Nevyplňujte, kód přidělí příslušný Správce FMP
</t>
        </r>
      </text>
    </comment>
    <comment ref="B13" authorId="0" shapeId="0" xr:uid="{00000000-0006-0000-0000-000009000000}">
      <text>
        <r>
          <rPr>
            <sz val="9"/>
            <color indexed="81"/>
            <rFont val="Tahoma"/>
            <family val="2"/>
            <charset val="238"/>
          </rPr>
          <t xml:space="preserve">Nevyplňujte. Generuje se automaticky po vyplnění bodu 1.2 Identifikace HCP.
</t>
        </r>
      </text>
    </comment>
    <comment ref="B14" authorId="0" shapeId="0" xr:uid="{00000000-0006-0000-0000-00000A000000}">
      <text>
        <r>
          <rPr>
            <sz val="9"/>
            <color indexed="81"/>
            <rFont val="Tahoma"/>
            <family val="2"/>
            <charset val="238"/>
          </rPr>
          <t>Zde doplňte názvy případných dalších projektových partnerů z příslušných řádků kapitoly 1.</t>
        </r>
        <r>
          <rPr>
            <b/>
            <sz val="9"/>
            <color indexed="10"/>
            <rFont val="Tahoma"/>
            <family val="2"/>
            <charset val="238"/>
          </rPr>
          <t xml:space="preserve">
Pokud potřebujete přidat projektové partnery mimo HCP, kontaktujte Správce VP k rozšíření polí žádosti o NFP.</t>
        </r>
        <r>
          <rPr>
            <sz val="9"/>
            <color indexed="81"/>
            <rFont val="Tahoma"/>
            <family val="2"/>
            <charset val="238"/>
          </rPr>
          <t xml:space="preserve">
</t>
        </r>
      </text>
    </comment>
    <comment ref="B16" authorId="0" shapeId="0" xr:uid="{00000000-0006-0000-0000-00000B000000}">
      <text>
        <r>
          <rPr>
            <sz val="9"/>
            <color indexed="81"/>
            <rFont val="Tahoma"/>
            <family val="2"/>
            <charset val="238"/>
          </rPr>
          <t>V případě více partnerů zobrazte skryté řádky</t>
        </r>
      </text>
    </comment>
    <comment ref="B19" authorId="0" shapeId="0" xr:uid="{00000000-0006-0000-0000-00000C000000}">
      <text>
        <r>
          <rPr>
            <sz val="9"/>
            <color indexed="81"/>
            <rFont val="Tahoma"/>
            <family val="2"/>
            <charset val="238"/>
          </rPr>
          <t>Uveďte název/obchodní jméno zapsané v příslušném registračním rejstříku, příp. v platných stanovách nebo obdobném dokumentu.</t>
        </r>
      </text>
    </comment>
    <comment ref="B20" authorId="0" shapeId="0" xr:uid="{00000000-0006-0000-0000-00000D000000}">
      <text>
        <r>
          <rPr>
            <sz val="9"/>
            <color indexed="81"/>
            <rFont val="Tahoma"/>
            <family val="2"/>
            <charset val="238"/>
          </rPr>
          <t xml:space="preserve">Uveďte v pořadí ulice, číslo, obec, PSČ.
</t>
        </r>
      </text>
    </comment>
    <comment ref="B21" authorId="0" shapeId="0" xr:uid="{00000000-0006-0000-0000-00000E000000}">
      <text>
        <r>
          <rPr>
            <sz val="9"/>
            <color indexed="81"/>
            <rFont val="Tahoma"/>
            <family val="2"/>
            <charset val="238"/>
          </rPr>
          <t xml:space="preserve">Vložte název kraje, ve kterém žadatel sídlí, stát vyberte z rozevíracího seznamu.
</t>
        </r>
      </text>
    </comment>
    <comment ref="B22" authorId="0" shapeId="0" xr:uid="{00000000-0006-0000-0000-00000F000000}">
      <text>
        <r>
          <rPr>
            <sz val="9"/>
            <color indexed="81"/>
            <rFont val="Tahoma"/>
            <family val="2"/>
            <charset val="238"/>
          </rPr>
          <t xml:space="preserve">Uveďte platné přidělené osmimístné identifikační číslo (v SR uveďte IČO).
</t>
        </r>
      </text>
    </comment>
    <comment ref="F22" authorId="0" shapeId="0" xr:uid="{00000000-0006-0000-0000-000010000000}">
      <text>
        <r>
          <rPr>
            <sz val="9"/>
            <color indexed="81"/>
            <rFont val="Tahoma"/>
            <family val="2"/>
            <charset val="238"/>
          </rPr>
          <t xml:space="preserve">Uveďte přidělené daňové identifikační číslo
</t>
        </r>
      </text>
    </comment>
    <comment ref="B23" authorId="0" shapeId="0" xr:uid="{00000000-0006-0000-0000-000011000000}">
      <text>
        <r>
          <rPr>
            <sz val="9"/>
            <color indexed="81"/>
            <rFont val="Tahoma"/>
            <family val="2"/>
            <charset val="238"/>
          </rPr>
          <t xml:space="preserve">Vyberte z předdefinovaných hodnot
</t>
        </r>
      </text>
    </comment>
    <comment ref="F23" authorId="0" shapeId="0" xr:uid="{00000000-0006-0000-0000-000012000000}">
      <text>
        <r>
          <rPr>
            <sz val="9"/>
            <color indexed="81"/>
            <rFont val="Tahoma"/>
            <family val="2"/>
            <charset val="238"/>
          </rPr>
          <t xml:space="preserve">Subjekty se sídlem v ČR nevyplňují
</t>
        </r>
      </text>
    </comment>
    <comment ref="B24" authorId="0" shapeId="0" xr:uid="{00000000-0006-0000-0000-000013000000}">
      <text>
        <r>
          <rPr>
            <sz val="9"/>
            <color indexed="81"/>
            <rFont val="Tahoma"/>
            <family val="2"/>
            <charset val="238"/>
          </rPr>
          <t xml:space="preserve">Vyberte z předdefinovaných hodnot
</t>
        </r>
      </text>
    </comment>
    <comment ref="B25" authorId="0" shapeId="0" xr:uid="{00000000-0006-0000-0000-000014000000}">
      <text>
        <r>
          <rPr>
            <sz val="9"/>
            <color indexed="81"/>
            <rFont val="Tahoma"/>
            <family val="2"/>
            <charset val="238"/>
          </rPr>
          <t xml:space="preserve">V případě kolektivního statutárního orgánu uveďte údaje za všechny členy.
V případě, že statutární orgán má více než tři členy, kontaktujte Správce k doplnění řádklů v žádosti o NFP.
</t>
        </r>
      </text>
    </comment>
    <comment ref="B30" authorId="0" shapeId="0" xr:uid="{00000000-0006-0000-0000-000015000000}">
      <text>
        <r>
          <rPr>
            <sz val="9"/>
            <color indexed="81"/>
            <rFont val="Tahoma"/>
            <family val="2"/>
            <charset val="238"/>
          </rPr>
          <t xml:space="preserve">Uveďte hlavní předmět činnosti vaší organizace který má vztah k aktivitám vašeho projektu.
</t>
        </r>
      </text>
    </comment>
    <comment ref="B31" authorId="0" shapeId="0" xr:uid="{00000000-0006-0000-0000-000016000000}">
      <text>
        <r>
          <rPr>
            <sz val="9"/>
            <color indexed="81"/>
            <rFont val="Tahoma"/>
            <family val="2"/>
            <charset val="238"/>
          </rPr>
          <t xml:space="preserve">Vyplňte pouze v případě, pokud u žadatele bude realizaci projektu zajišťovat organizační složka žadatele, která navenek vystupuje samostatně, ale nemá vlastní právní subjektivitu  (např. fakulta univerzity, odštěpný závod státního podniku bez právní subjektivity apod.)
</t>
        </r>
      </text>
    </comment>
    <comment ref="B32" authorId="0" shapeId="0" xr:uid="{00000000-0006-0000-0000-000017000000}">
      <text>
        <r>
          <rPr>
            <sz val="9"/>
            <color indexed="81"/>
            <rFont val="Tahoma"/>
            <family val="2"/>
            <charset val="238"/>
          </rPr>
          <t xml:space="preserve">Uveďte úplný oficiální název organizační složky
</t>
        </r>
      </text>
    </comment>
    <comment ref="B33" authorId="0" shapeId="0" xr:uid="{00000000-0006-0000-0000-000018000000}">
      <text>
        <r>
          <rPr>
            <sz val="9"/>
            <color indexed="81"/>
            <rFont val="Tahoma"/>
            <family val="2"/>
            <charset val="238"/>
          </rPr>
          <t xml:space="preserve">Uveďte v pořadí ulice, číslo, obec, PSČ.
</t>
        </r>
      </text>
    </comment>
    <comment ref="B34" authorId="0" shapeId="0" xr:uid="{00000000-0006-0000-0000-000019000000}">
      <text>
        <r>
          <rPr>
            <sz val="9"/>
            <color indexed="81"/>
            <rFont val="Tahoma"/>
            <family val="2"/>
            <charset val="238"/>
          </rPr>
          <t xml:space="preserve">Vložte název kraje, ve kterém žadatel sídlí, stát vyberte z rozevíracího seznamu.
</t>
        </r>
      </text>
    </comment>
    <comment ref="B35" authorId="0" shapeId="0" xr:uid="{00000000-0006-0000-0000-00001A000000}">
      <text>
        <r>
          <rPr>
            <sz val="9"/>
            <color indexed="81"/>
            <rFont val="Tahoma"/>
            <family val="2"/>
            <charset val="238"/>
          </rPr>
          <t xml:space="preserve">Uveďte údaje o osobě/osobách, které jsou oprávněny jednat jménem organizační složky, která bude zajišťovat realizaci projektu.
Budete-li potřebovat více řádků, kontaktujte Správce k doplnění řádklů v žádosti o NFP.
</t>
        </r>
      </text>
    </comment>
    <comment ref="B39" authorId="0" shapeId="0" xr:uid="{00000000-0006-0000-0000-00001B000000}">
      <text>
        <r>
          <rPr>
            <sz val="9"/>
            <color indexed="81"/>
            <rFont val="Tahoma"/>
            <family val="2"/>
            <charset val="238"/>
          </rPr>
          <t xml:space="preserve">Uveďte dvě osoby, kterým budou doručovány písemnosti a informace  související s řízením o žádosti o NFP a uveďte adresy, na kterou budou písemnosti  a informace výlučně doručovány. Písemnosti a informace budou dodávány na první uvedenou adresu, druhá bude použita v případě nekomunikace první osoby.
</t>
        </r>
      </text>
    </comment>
    <comment ref="B44" authorId="0" shapeId="0" xr:uid="{00000000-0006-0000-0000-00001C000000}">
      <text>
        <r>
          <rPr>
            <sz val="9"/>
            <color indexed="81"/>
            <rFont val="Tahoma"/>
            <family val="2"/>
            <charset val="238"/>
          </rPr>
          <t xml:space="preserve">Uveďte v pořadí ulice, číslo, obec, PSČ.
</t>
        </r>
      </text>
    </comment>
    <comment ref="B49" authorId="0" shapeId="0" xr:uid="{00000000-0006-0000-0000-00001D000000}">
      <text>
        <r>
          <rPr>
            <sz val="9"/>
            <color indexed="81"/>
            <rFont val="Tahoma"/>
            <family val="2"/>
            <charset val="238"/>
          </rPr>
          <t xml:space="preserve">Uveďte v pořadí ulice, číslo, obec, PSČ.
</t>
        </r>
      </text>
    </comment>
    <comment ref="B54" authorId="0" shapeId="0" xr:uid="{00000000-0006-0000-0000-00001E000000}">
      <text>
        <r>
          <rPr>
            <sz val="9"/>
            <color indexed="81"/>
            <rFont val="Tahoma"/>
            <family val="2"/>
            <charset val="238"/>
          </rPr>
          <t xml:space="preserve">Uveďte název/obchodní jméno zapsané v příslušném registračním rejstříku, příp. v platných stanovách nebo obdobném dokumentu.
</t>
        </r>
      </text>
    </comment>
    <comment ref="B55" authorId="0" shapeId="0" xr:uid="{00000000-0006-0000-0000-00001F000000}">
      <text>
        <r>
          <rPr>
            <sz val="9"/>
            <color indexed="81"/>
            <rFont val="Tahoma"/>
            <family val="2"/>
            <charset val="238"/>
          </rPr>
          <t xml:space="preserve">Uveďte v pořadí ulice, číslo, obec, PSČ.
</t>
        </r>
      </text>
    </comment>
    <comment ref="B56" authorId="0" shapeId="0" xr:uid="{00000000-0006-0000-0000-000020000000}">
      <text>
        <r>
          <rPr>
            <sz val="9"/>
            <color indexed="81"/>
            <rFont val="Tahoma"/>
            <family val="2"/>
            <charset val="238"/>
          </rPr>
          <t xml:space="preserve">Vložte název kraje, ve kterém žadatel sídlí, stát vyberte z rozevíracího seznamu.
</t>
        </r>
      </text>
    </comment>
    <comment ref="B57" authorId="0" shapeId="0" xr:uid="{00000000-0006-0000-0000-000021000000}">
      <text>
        <r>
          <rPr>
            <sz val="9"/>
            <color indexed="81"/>
            <rFont val="Tahoma"/>
            <family val="2"/>
            <charset val="238"/>
          </rPr>
          <t xml:space="preserve">Uveďte platné přidělené osmimístné identifikační číslo. V SR uveďte IČO.
</t>
        </r>
      </text>
    </comment>
    <comment ref="B58" authorId="0" shapeId="0" xr:uid="{00000000-0006-0000-0000-000022000000}">
      <text>
        <r>
          <rPr>
            <sz val="9"/>
            <color indexed="81"/>
            <rFont val="Tahoma"/>
            <family val="2"/>
            <charset val="238"/>
          </rPr>
          <t>Vyberte z předdefinovaných hodnot.</t>
        </r>
      </text>
    </comment>
    <comment ref="B59" authorId="0" shapeId="0" xr:uid="{00000000-0006-0000-0000-000023000000}">
      <text>
        <r>
          <rPr>
            <sz val="9"/>
            <color indexed="81"/>
            <rFont val="Tahoma"/>
            <family val="2"/>
            <charset val="238"/>
          </rPr>
          <t>V případě kolektivního statutárního orgánu uveďte údaje za všechny členy.
V případě, že statutární orgán má více než tři členy, kontaktujte Správce k doplnění řádklů v žádosti o NFP.</t>
        </r>
      </text>
    </comment>
    <comment ref="B64" authorId="0" shapeId="0" xr:uid="{00000000-0006-0000-0000-000024000000}">
      <text>
        <r>
          <rPr>
            <sz val="9"/>
            <color indexed="81"/>
            <rFont val="Tahoma"/>
            <family val="2"/>
            <charset val="238"/>
          </rPr>
          <t xml:space="preserve">Uveďte v pořadí obec, PSČ, ulice, číslo, kraj.
</t>
        </r>
      </text>
    </comment>
    <comment ref="B67" authorId="0" shapeId="0" xr:uid="{00000000-0006-0000-0000-000025000000}">
      <text>
        <r>
          <rPr>
            <sz val="9"/>
            <color indexed="81"/>
            <rFont val="Tahoma"/>
            <family val="2"/>
            <charset val="238"/>
          </rPr>
          <t>Uveďte úplný oficiální název organizační složky</t>
        </r>
      </text>
    </comment>
    <comment ref="B68" authorId="0" shapeId="0" xr:uid="{00000000-0006-0000-0000-000026000000}">
      <text>
        <r>
          <rPr>
            <sz val="9"/>
            <color indexed="81"/>
            <rFont val="Tahoma"/>
            <family val="2"/>
            <charset val="238"/>
          </rPr>
          <t>Uveďte v pořadí ulice, číslo, obec, PSČ.</t>
        </r>
      </text>
    </comment>
    <comment ref="B69" authorId="0" shapeId="0" xr:uid="{00000000-0006-0000-0000-000027000000}">
      <text>
        <r>
          <rPr>
            <sz val="9"/>
            <color indexed="81"/>
            <rFont val="Tahoma"/>
            <family val="2"/>
            <charset val="238"/>
          </rPr>
          <t xml:space="preserve">Vložte název kraje, ve kterém žadatel sídlí, stát vyberte z rozevíracího seznamu.
</t>
        </r>
      </text>
    </comment>
    <comment ref="B70" authorId="0" shapeId="0" xr:uid="{00000000-0006-0000-0000-000028000000}">
      <text>
        <r>
          <rPr>
            <sz val="9"/>
            <color indexed="81"/>
            <rFont val="Tahoma"/>
            <family val="2"/>
            <charset val="238"/>
          </rPr>
          <t>Uveďte údaje o osobě/osobách, které jsou oprávněny jednat jménem organizační složky, která bude zajišťovat realizaci projektu.</t>
        </r>
      </text>
    </comment>
    <comment ref="B74" authorId="0" shapeId="0" xr:uid="{00000000-0006-0000-0000-000029000000}">
      <text>
        <r>
          <rPr>
            <sz val="9"/>
            <color indexed="81"/>
            <rFont val="Tahoma"/>
            <family val="2"/>
            <charset val="238"/>
          </rPr>
          <t xml:space="preserve">Uveďte v pořadí ulice, číslo, obec, PSČ.
</t>
        </r>
      </text>
    </comment>
    <comment ref="B77" authorId="0" shapeId="0" xr:uid="{00000000-0006-0000-0000-00002A000000}">
      <text>
        <r>
          <rPr>
            <sz val="9"/>
            <color indexed="81"/>
            <rFont val="Tahoma"/>
            <family val="2"/>
            <charset val="238"/>
          </rPr>
          <t xml:space="preserve">Uveďte název/obchodní jméno zapsané v příslušném registračním rejstříku, příp. v platných stanovách nebo obdobném dokumentu.
</t>
        </r>
      </text>
    </comment>
    <comment ref="B78" authorId="0" shapeId="0" xr:uid="{00000000-0006-0000-0000-00002B000000}">
      <text>
        <r>
          <rPr>
            <sz val="9"/>
            <color indexed="81"/>
            <rFont val="Tahoma"/>
            <family val="2"/>
            <charset val="238"/>
          </rPr>
          <t xml:space="preserve">Uveďte v pořadí ulice, číslo, obec, PSČ.
</t>
        </r>
      </text>
    </comment>
    <comment ref="B79" authorId="0" shapeId="0" xr:uid="{00000000-0006-0000-0000-00002C000000}">
      <text>
        <r>
          <rPr>
            <sz val="9"/>
            <color indexed="81"/>
            <rFont val="Tahoma"/>
            <family val="2"/>
            <charset val="238"/>
          </rPr>
          <t>Vložte název kraje, ve kterém žadatel sídlí, stát vyberte z rozevíracího seznamu.</t>
        </r>
      </text>
    </comment>
    <comment ref="B80" authorId="0" shapeId="0" xr:uid="{00000000-0006-0000-0000-00002D000000}">
      <text>
        <r>
          <rPr>
            <sz val="9"/>
            <color indexed="81"/>
            <rFont val="Tahoma"/>
            <family val="2"/>
            <charset val="238"/>
          </rPr>
          <t xml:space="preserve">Uveďte platné přidělené osmimístné identifikační číslo.
</t>
        </r>
      </text>
    </comment>
    <comment ref="B81" authorId="0" shapeId="0" xr:uid="{00000000-0006-0000-0000-00002E000000}">
      <text>
        <r>
          <rPr>
            <sz val="9"/>
            <color indexed="81"/>
            <rFont val="Tahoma"/>
            <family val="2"/>
            <charset val="238"/>
          </rPr>
          <t>Vyberte z předdefinovaných hodnot.</t>
        </r>
      </text>
    </comment>
    <comment ref="B82" authorId="0" shapeId="0" xr:uid="{00000000-0006-0000-0000-00002F000000}">
      <text>
        <r>
          <rPr>
            <sz val="9"/>
            <color indexed="81"/>
            <rFont val="Tahoma"/>
            <family val="2"/>
            <charset val="238"/>
          </rPr>
          <t>V případě kolektivního statutárního orgánu uveďte údaje za všechny členy.
V případě, že statutární orgán má více než tři členy, přidejte do formuláře další řádky.</t>
        </r>
      </text>
    </comment>
    <comment ref="B86" authorId="0" shapeId="0" xr:uid="{00000000-0006-0000-0000-000030000000}">
      <text>
        <r>
          <rPr>
            <sz val="9"/>
            <color indexed="81"/>
            <rFont val="Tahoma"/>
            <family val="2"/>
            <charset val="238"/>
          </rPr>
          <t xml:space="preserve">Uveďte v pořadí ulice, číslo, obec, PSČ.
</t>
        </r>
      </text>
    </comment>
    <comment ref="B89" authorId="0" shapeId="0" xr:uid="{00000000-0006-0000-0000-000031000000}">
      <text>
        <r>
          <rPr>
            <sz val="9"/>
            <color indexed="81"/>
            <rFont val="Tahoma"/>
            <family val="2"/>
            <charset val="238"/>
          </rPr>
          <t>Uveďte úplný oficiální název organizační složky</t>
        </r>
      </text>
    </comment>
    <comment ref="B90" authorId="0" shapeId="0" xr:uid="{00000000-0006-0000-0000-000032000000}">
      <text>
        <r>
          <rPr>
            <sz val="9"/>
            <color indexed="81"/>
            <rFont val="Tahoma"/>
            <family val="2"/>
            <charset val="238"/>
          </rPr>
          <t>Uveďte v pořadí ulice, číslo, obec, PSČ.</t>
        </r>
      </text>
    </comment>
    <comment ref="B91" authorId="0" shapeId="0" xr:uid="{00000000-0006-0000-0000-000033000000}">
      <text>
        <r>
          <rPr>
            <sz val="9"/>
            <color indexed="81"/>
            <rFont val="Tahoma"/>
            <family val="2"/>
            <charset val="238"/>
          </rPr>
          <t xml:space="preserve">Položky vyberte z rozevíracích seznamů
</t>
        </r>
      </text>
    </comment>
    <comment ref="B92" authorId="0" shapeId="0" xr:uid="{00000000-0006-0000-0000-000034000000}">
      <text>
        <r>
          <rPr>
            <sz val="9"/>
            <color indexed="81"/>
            <rFont val="Tahoma"/>
            <family val="2"/>
            <charset val="238"/>
          </rPr>
          <t>Uveďte údaje o osobě/osobách, které jsou oprávněny jednat jménem organizační složky, která bude zajišťovat realizaci projektu.</t>
        </r>
      </text>
    </comment>
    <comment ref="B96" authorId="0" shapeId="0" xr:uid="{00000000-0006-0000-0000-000035000000}">
      <text>
        <r>
          <rPr>
            <sz val="9"/>
            <color indexed="81"/>
            <rFont val="Tahoma"/>
            <family val="2"/>
            <charset val="238"/>
          </rPr>
          <t xml:space="preserve">Uveďte v pořadí ulice, číslo, obec, PSČ.
</t>
        </r>
      </text>
    </comment>
    <comment ref="B99" authorId="0" shapeId="0" xr:uid="{00000000-0006-0000-0000-000036000000}">
      <text>
        <r>
          <rPr>
            <sz val="9"/>
            <color indexed="81"/>
            <rFont val="Tahoma"/>
            <family val="2"/>
            <charset val="238"/>
          </rPr>
          <t xml:space="preserve">Uveďte název/obchodní jméno zapsané v příslušném registračním rejstříku, příp. v platných stanovách nebo obdobném dokumentu.
</t>
        </r>
      </text>
    </comment>
    <comment ref="B100" authorId="0" shapeId="0" xr:uid="{00000000-0006-0000-0000-000037000000}">
      <text>
        <r>
          <rPr>
            <sz val="9"/>
            <color indexed="81"/>
            <rFont val="Tahoma"/>
            <family val="2"/>
            <charset val="238"/>
          </rPr>
          <t xml:space="preserve">Uveďte v pořadí ulice, číslo, obec, PSČ.
</t>
        </r>
      </text>
    </comment>
    <comment ref="B101" authorId="0" shapeId="0" xr:uid="{00000000-0006-0000-0000-000038000000}">
      <text>
        <r>
          <rPr>
            <sz val="9"/>
            <color indexed="81"/>
            <rFont val="Tahoma"/>
            <family val="2"/>
            <charset val="238"/>
          </rPr>
          <t xml:space="preserve">Vložte název kraje, ve kterém žadatel sídlí, stát vyberte z rozevíracího seznamu.
</t>
        </r>
      </text>
    </comment>
    <comment ref="B102" authorId="0" shapeId="0" xr:uid="{00000000-0006-0000-0000-000039000000}">
      <text>
        <r>
          <rPr>
            <sz val="9"/>
            <color indexed="81"/>
            <rFont val="Tahoma"/>
            <family val="2"/>
            <charset val="238"/>
          </rPr>
          <t xml:space="preserve">Uveďte platné přidělené osmimístné identifikační číslo.
</t>
        </r>
      </text>
    </comment>
    <comment ref="B103" authorId="0" shapeId="0" xr:uid="{00000000-0006-0000-0000-00003A000000}">
      <text>
        <r>
          <rPr>
            <sz val="9"/>
            <color indexed="81"/>
            <rFont val="Tahoma"/>
            <family val="2"/>
            <charset val="238"/>
          </rPr>
          <t>Vyberte z předdefinovaných hodnot.</t>
        </r>
      </text>
    </comment>
    <comment ref="B104" authorId="0" shapeId="0" xr:uid="{00000000-0006-0000-0000-00003B000000}">
      <text>
        <r>
          <rPr>
            <sz val="9"/>
            <color indexed="81"/>
            <rFont val="Tahoma"/>
            <family val="2"/>
            <charset val="238"/>
          </rPr>
          <t>V případě kolektivního statutárního orgánu uveďte údaje za všechny členy.
V případě, že statutární orgán má více než tři členy, přidejte do formuláře další řádky.</t>
        </r>
      </text>
    </comment>
    <comment ref="B108" authorId="0" shapeId="0" xr:uid="{00000000-0006-0000-0000-00003C000000}">
      <text>
        <r>
          <rPr>
            <sz val="9"/>
            <color indexed="81"/>
            <rFont val="Tahoma"/>
            <family val="2"/>
            <charset val="238"/>
          </rPr>
          <t xml:space="preserve">Uveďte v pořadí ulice, číslo, obec, PSČ.
</t>
        </r>
      </text>
    </comment>
    <comment ref="B111" authorId="0" shapeId="0" xr:uid="{00000000-0006-0000-0000-00003D000000}">
      <text>
        <r>
          <rPr>
            <sz val="9"/>
            <color indexed="81"/>
            <rFont val="Tahoma"/>
            <family val="2"/>
            <charset val="238"/>
          </rPr>
          <t>Uveďte úplný oficiální název organizační složky</t>
        </r>
      </text>
    </comment>
    <comment ref="B112" authorId="0" shapeId="0" xr:uid="{00000000-0006-0000-0000-00003E000000}">
      <text>
        <r>
          <rPr>
            <sz val="9"/>
            <color indexed="81"/>
            <rFont val="Tahoma"/>
            <family val="2"/>
            <charset val="238"/>
          </rPr>
          <t>Uveďte v pořadí ulice, číslo, obec, PSČ.</t>
        </r>
      </text>
    </comment>
    <comment ref="B113" authorId="0" shapeId="0" xr:uid="{00000000-0006-0000-0000-00003F000000}">
      <text>
        <r>
          <rPr>
            <sz val="9"/>
            <color indexed="81"/>
            <rFont val="Tahoma"/>
            <family val="2"/>
            <charset val="238"/>
          </rPr>
          <t xml:space="preserve">Položky vyberte z rozevíracích seznamů
</t>
        </r>
      </text>
    </comment>
    <comment ref="B114" authorId="0" shapeId="0" xr:uid="{00000000-0006-0000-0000-000040000000}">
      <text>
        <r>
          <rPr>
            <sz val="9"/>
            <color indexed="81"/>
            <rFont val="Tahoma"/>
            <family val="2"/>
            <charset val="238"/>
          </rPr>
          <t>Uveďte údaje o osobě/osobách, které jsou oprávněny jednat jménem organizační složky, která bude zajišťovat realizaci projektu.</t>
        </r>
      </text>
    </comment>
    <comment ref="B118" authorId="0" shapeId="0" xr:uid="{00000000-0006-0000-0000-000041000000}">
      <text>
        <r>
          <rPr>
            <sz val="9"/>
            <color indexed="81"/>
            <rFont val="Tahoma"/>
            <family val="2"/>
            <charset val="238"/>
          </rPr>
          <t xml:space="preserve">Uveďte v pořadí obec, PSČ, ulice, číslo, kraj.
</t>
        </r>
      </text>
    </comment>
    <comment ref="B121" authorId="0" shapeId="0" xr:uid="{00000000-0006-0000-0000-000042000000}">
      <text>
        <r>
          <rPr>
            <sz val="9"/>
            <color indexed="81"/>
            <rFont val="Tahoma"/>
            <family val="2"/>
            <charset val="238"/>
          </rPr>
          <t xml:space="preserve">Uveďte název/obchodní jméno zapsané v příslušném registračním rejstříku, příp. v platných stanovách nebo obdobném dokumentu.
</t>
        </r>
      </text>
    </comment>
    <comment ref="B122" authorId="0" shapeId="0" xr:uid="{00000000-0006-0000-0000-000043000000}">
      <text>
        <r>
          <rPr>
            <sz val="9"/>
            <color indexed="81"/>
            <rFont val="Tahoma"/>
            <family val="2"/>
            <charset val="238"/>
          </rPr>
          <t xml:space="preserve">Uveďte v pořadí ulice, číslo, obec, PSČ.
</t>
        </r>
      </text>
    </comment>
    <comment ref="B123" authorId="0" shapeId="0" xr:uid="{00000000-0006-0000-0000-000044000000}">
      <text>
        <r>
          <rPr>
            <sz val="9"/>
            <color indexed="81"/>
            <rFont val="Tahoma"/>
            <family val="2"/>
            <charset val="238"/>
          </rPr>
          <t>Vložte název kraje, ve kterém žadatel sídlí, stát vyberte z rozevíracího seznamu.</t>
        </r>
      </text>
    </comment>
    <comment ref="B124" authorId="0" shapeId="0" xr:uid="{00000000-0006-0000-0000-000045000000}">
      <text>
        <r>
          <rPr>
            <sz val="9"/>
            <color indexed="81"/>
            <rFont val="Tahoma"/>
            <family val="2"/>
            <charset val="238"/>
          </rPr>
          <t xml:space="preserve">Uveďte platné přidělené osmimístné identifikační číslo.
</t>
        </r>
      </text>
    </comment>
    <comment ref="B125" authorId="0" shapeId="0" xr:uid="{00000000-0006-0000-0000-000046000000}">
      <text>
        <r>
          <rPr>
            <sz val="9"/>
            <color indexed="81"/>
            <rFont val="Tahoma"/>
            <family val="2"/>
            <charset val="238"/>
          </rPr>
          <t>Vyberte z předdefinovaných hodnot.</t>
        </r>
      </text>
    </comment>
    <comment ref="B126" authorId="0" shapeId="0" xr:uid="{00000000-0006-0000-0000-000047000000}">
      <text>
        <r>
          <rPr>
            <sz val="9"/>
            <color indexed="81"/>
            <rFont val="Tahoma"/>
            <family val="2"/>
            <charset val="238"/>
          </rPr>
          <t>V případě kolektivního statutárního orgánu uveďte údaje za všechny členy.
V případě, že statutární orgán má více než tři členy, přidejte do formuláře další řádky.</t>
        </r>
      </text>
    </comment>
    <comment ref="B130" authorId="0" shapeId="0" xr:uid="{00000000-0006-0000-0000-000048000000}">
      <text>
        <r>
          <rPr>
            <sz val="9"/>
            <color indexed="81"/>
            <rFont val="Tahoma"/>
            <family val="2"/>
            <charset val="238"/>
          </rPr>
          <t xml:space="preserve">Uveďte v pořadí ulice, číslo, obec, PSČ.
</t>
        </r>
      </text>
    </comment>
    <comment ref="B133" authorId="0" shapeId="0" xr:uid="{00000000-0006-0000-0000-000049000000}">
      <text>
        <r>
          <rPr>
            <sz val="9"/>
            <color indexed="81"/>
            <rFont val="Tahoma"/>
            <family val="2"/>
            <charset val="238"/>
          </rPr>
          <t>Uveďte úplný oficiální název organizační složky</t>
        </r>
      </text>
    </comment>
    <comment ref="B134" authorId="0" shapeId="0" xr:uid="{00000000-0006-0000-0000-00004A000000}">
      <text>
        <r>
          <rPr>
            <sz val="9"/>
            <color indexed="81"/>
            <rFont val="Tahoma"/>
            <family val="2"/>
            <charset val="238"/>
          </rPr>
          <t>Uveďte v pořadí ulice, číslo, obec, PSČ.</t>
        </r>
      </text>
    </comment>
    <comment ref="B135" authorId="0" shapeId="0" xr:uid="{00000000-0006-0000-0000-00004B000000}">
      <text>
        <r>
          <rPr>
            <sz val="9"/>
            <color indexed="81"/>
            <rFont val="Tahoma"/>
            <family val="2"/>
            <charset val="238"/>
          </rPr>
          <t xml:space="preserve">Položky vyberte z rozevíracích seznamů
</t>
        </r>
      </text>
    </comment>
    <comment ref="B136" authorId="0" shapeId="0" xr:uid="{00000000-0006-0000-0000-00004C000000}">
      <text>
        <r>
          <rPr>
            <sz val="9"/>
            <color indexed="81"/>
            <rFont val="Tahoma"/>
            <family val="2"/>
            <charset val="238"/>
          </rPr>
          <t>Uveďte údaje o osobě/osobách, které jsou oprávněny jednat jménem organizační složky, která bude zajišťovat realizaci projektu.</t>
        </r>
      </text>
    </comment>
    <comment ref="B140" authorId="0" shapeId="0" xr:uid="{00000000-0006-0000-0000-00004D000000}">
      <text>
        <r>
          <rPr>
            <sz val="9"/>
            <color indexed="81"/>
            <rFont val="Tahoma"/>
            <family val="2"/>
            <charset val="238"/>
          </rPr>
          <t xml:space="preserve">Uveďte v pořadí ulice, číslo, obec, PSČ.
</t>
        </r>
      </text>
    </comment>
    <comment ref="B143" authorId="0" shapeId="0" xr:uid="{00000000-0006-0000-0000-00004E000000}">
      <text>
        <r>
          <rPr>
            <sz val="9"/>
            <color indexed="81"/>
            <rFont val="Tahoma"/>
            <family val="2"/>
            <charset val="238"/>
          </rPr>
          <t xml:space="preserve">Uveďte název/obchodní jméno zapsané v příslušném registračním rejstříku, příp. v platných stanovách nebo obdobném dokumentu.
</t>
        </r>
      </text>
    </comment>
    <comment ref="B144" authorId="0" shapeId="0" xr:uid="{00000000-0006-0000-0000-00004F000000}">
      <text>
        <r>
          <rPr>
            <sz val="9"/>
            <color indexed="81"/>
            <rFont val="Tahoma"/>
            <family val="2"/>
            <charset val="238"/>
          </rPr>
          <t xml:space="preserve">Uveďte v pořadí ulice, číslo, obec, PSČ.
</t>
        </r>
      </text>
    </comment>
    <comment ref="B145" authorId="0" shapeId="0" xr:uid="{00000000-0006-0000-0000-000050000000}">
      <text>
        <r>
          <rPr>
            <sz val="9"/>
            <color indexed="81"/>
            <rFont val="Tahoma"/>
            <family val="2"/>
            <charset val="238"/>
          </rPr>
          <t xml:space="preserve">Vložte název kraje, ve kterém žadatel sídlí, stát vyberte z rozevíracího seznamu.
</t>
        </r>
      </text>
    </comment>
    <comment ref="B146" authorId="0" shapeId="0" xr:uid="{00000000-0006-0000-0000-000051000000}">
      <text>
        <r>
          <rPr>
            <sz val="9"/>
            <color indexed="81"/>
            <rFont val="Tahoma"/>
            <family val="2"/>
            <charset val="238"/>
          </rPr>
          <t>Uveďte platné přidělené osmimístné identifikační číslo.</t>
        </r>
      </text>
    </comment>
    <comment ref="B147" authorId="0" shapeId="0" xr:uid="{00000000-0006-0000-0000-000052000000}">
      <text>
        <r>
          <rPr>
            <sz val="9"/>
            <color indexed="81"/>
            <rFont val="Tahoma"/>
            <family val="2"/>
            <charset val="238"/>
          </rPr>
          <t>Vyberte z předdefinovaných hodnot.</t>
        </r>
      </text>
    </comment>
    <comment ref="B148" authorId="0" shapeId="0" xr:uid="{00000000-0006-0000-0000-000053000000}">
      <text>
        <r>
          <rPr>
            <sz val="9"/>
            <color indexed="81"/>
            <rFont val="Tahoma"/>
            <family val="2"/>
            <charset val="238"/>
          </rPr>
          <t>V případě kolektivního statutárního orgánu uveďte údaje za všechny členy.
V případě, že statutární orgán má více než tři členy, přidejte do formuláře další řádky.</t>
        </r>
      </text>
    </comment>
    <comment ref="B152" authorId="0" shapeId="0" xr:uid="{00000000-0006-0000-0000-000054000000}">
      <text>
        <r>
          <rPr>
            <sz val="9"/>
            <color indexed="81"/>
            <rFont val="Tahoma"/>
            <family val="2"/>
            <charset val="238"/>
          </rPr>
          <t xml:space="preserve">Uveďte v pořadí ulice, číslo, obec, PSČ.
</t>
        </r>
      </text>
    </comment>
    <comment ref="B155" authorId="0" shapeId="0" xr:uid="{00000000-0006-0000-0000-000055000000}">
      <text>
        <r>
          <rPr>
            <sz val="9"/>
            <color indexed="81"/>
            <rFont val="Tahoma"/>
            <family val="2"/>
            <charset val="238"/>
          </rPr>
          <t>Uveďte úplný oficiální název organizační složky</t>
        </r>
      </text>
    </comment>
    <comment ref="B156" authorId="0" shapeId="0" xr:uid="{00000000-0006-0000-0000-000056000000}">
      <text>
        <r>
          <rPr>
            <sz val="9"/>
            <color indexed="81"/>
            <rFont val="Tahoma"/>
            <family val="2"/>
            <charset val="238"/>
          </rPr>
          <t>Uveďte v pořadí ulice, číslo, obec, PSČ.</t>
        </r>
      </text>
    </comment>
    <comment ref="B157" authorId="0" shapeId="0" xr:uid="{00000000-0006-0000-0000-000057000000}">
      <text>
        <r>
          <rPr>
            <sz val="9"/>
            <color indexed="81"/>
            <rFont val="Tahoma"/>
            <family val="2"/>
            <charset val="238"/>
          </rPr>
          <t xml:space="preserve">Položky vyberte z rozevíracích seznamů
</t>
        </r>
      </text>
    </comment>
    <comment ref="B158" authorId="0" shapeId="0" xr:uid="{00000000-0006-0000-0000-000058000000}">
      <text>
        <r>
          <rPr>
            <sz val="9"/>
            <color indexed="81"/>
            <rFont val="Tahoma"/>
            <family val="2"/>
            <charset val="238"/>
          </rPr>
          <t>Uveďte údaje o osobě/osobách, které jsou oprávněny jednat jménem organizační složky, která bude zajišťovat realizaci projektu.</t>
        </r>
      </text>
    </comment>
    <comment ref="B162" authorId="0" shapeId="0" xr:uid="{00000000-0006-0000-0000-000059000000}">
      <text>
        <r>
          <rPr>
            <sz val="9"/>
            <color indexed="81"/>
            <rFont val="Tahoma"/>
            <family val="2"/>
            <charset val="238"/>
          </rPr>
          <t xml:space="preserve">Uveďte v pořadí ulice, číslo, obec, PSČ.
</t>
        </r>
      </text>
    </comment>
    <comment ref="B165" authorId="0" shapeId="0" xr:uid="{00000000-0006-0000-0000-00005A000000}">
      <text>
        <r>
          <rPr>
            <sz val="9"/>
            <color indexed="81"/>
            <rFont val="Tahoma"/>
            <family val="2"/>
            <charset val="238"/>
          </rPr>
          <t xml:space="preserve">Uveďte název/obchodní jméno zapsané v příslušném registračním rejstříku, příp. v platných stanovách nebo obdobném dokumentu.
</t>
        </r>
      </text>
    </comment>
    <comment ref="B166" authorId="0" shapeId="0" xr:uid="{00000000-0006-0000-0000-00005B000000}">
      <text>
        <r>
          <rPr>
            <sz val="9"/>
            <color indexed="81"/>
            <rFont val="Tahoma"/>
            <family val="2"/>
            <charset val="238"/>
          </rPr>
          <t xml:space="preserve">Uveďte v pořadí ulice, číslo, obec, PSČ.
</t>
        </r>
      </text>
    </comment>
    <comment ref="B167" authorId="0" shapeId="0" xr:uid="{00000000-0006-0000-0000-00005C000000}">
      <text>
        <r>
          <rPr>
            <sz val="9"/>
            <color indexed="81"/>
            <rFont val="Tahoma"/>
            <family val="2"/>
            <charset val="238"/>
          </rPr>
          <t>Vložte název kraje, ve kterém žadatel sídlí, stát vyberte z rozevíracího seznamu.</t>
        </r>
      </text>
    </comment>
    <comment ref="B168" authorId="0" shapeId="0" xr:uid="{00000000-0006-0000-0000-00005D000000}">
      <text>
        <r>
          <rPr>
            <sz val="9"/>
            <color indexed="81"/>
            <rFont val="Tahoma"/>
            <family val="2"/>
            <charset val="238"/>
          </rPr>
          <t>Uveďte platné přidělené osmimístné identifikační číslo.</t>
        </r>
      </text>
    </comment>
    <comment ref="B169" authorId="0" shapeId="0" xr:uid="{00000000-0006-0000-0000-00005E000000}">
      <text>
        <r>
          <rPr>
            <sz val="9"/>
            <color indexed="81"/>
            <rFont val="Tahoma"/>
            <family val="2"/>
            <charset val="238"/>
          </rPr>
          <t>Vyberte z předdefinovaných hodnot.</t>
        </r>
      </text>
    </comment>
    <comment ref="B170" authorId="0" shapeId="0" xr:uid="{00000000-0006-0000-0000-00005F000000}">
      <text>
        <r>
          <rPr>
            <sz val="9"/>
            <color indexed="81"/>
            <rFont val="Tahoma"/>
            <family val="2"/>
            <charset val="238"/>
          </rPr>
          <t>V případě kolektivního statutárního orgánu uveďte údaje za všechny členy.
V případě, že statutární orgán má více než tři členy, přidejte do formuláře další řádky.</t>
        </r>
      </text>
    </comment>
    <comment ref="B174" authorId="0" shapeId="0" xr:uid="{00000000-0006-0000-0000-000060000000}">
      <text>
        <r>
          <rPr>
            <sz val="9"/>
            <color indexed="81"/>
            <rFont val="Tahoma"/>
            <family val="2"/>
            <charset val="238"/>
          </rPr>
          <t xml:space="preserve">Uveďte v pořadí ulice, číslo, obec, PSČ.
</t>
        </r>
      </text>
    </comment>
    <comment ref="B177" authorId="0" shapeId="0" xr:uid="{00000000-0006-0000-0000-000061000000}">
      <text>
        <r>
          <rPr>
            <sz val="9"/>
            <color indexed="81"/>
            <rFont val="Tahoma"/>
            <family val="2"/>
            <charset val="238"/>
          </rPr>
          <t>Uveďte úplný oficiální název organizační složky</t>
        </r>
      </text>
    </comment>
    <comment ref="B178" authorId="0" shapeId="0" xr:uid="{00000000-0006-0000-0000-000062000000}">
      <text>
        <r>
          <rPr>
            <sz val="9"/>
            <color indexed="81"/>
            <rFont val="Tahoma"/>
            <family val="2"/>
            <charset val="238"/>
          </rPr>
          <t>Uveďte v pořadí ulice, číslo, obec, PSČ.</t>
        </r>
      </text>
    </comment>
    <comment ref="B179" authorId="0" shapeId="0" xr:uid="{00000000-0006-0000-0000-000063000000}">
      <text>
        <r>
          <rPr>
            <sz val="9"/>
            <color indexed="81"/>
            <rFont val="Tahoma"/>
            <family val="2"/>
            <charset val="238"/>
          </rPr>
          <t xml:space="preserve">Položky vyberte z rozevíracích seznamů
</t>
        </r>
      </text>
    </comment>
    <comment ref="B180" authorId="0" shapeId="0" xr:uid="{00000000-0006-0000-0000-000064000000}">
      <text>
        <r>
          <rPr>
            <sz val="9"/>
            <color indexed="81"/>
            <rFont val="Tahoma"/>
            <family val="2"/>
            <charset val="238"/>
          </rPr>
          <t>Uveďte údaje o osobě/osobách, které jsou oprávněny jednat jménem organizační složky, která bude zajišťovat realizaci projektu.</t>
        </r>
      </text>
    </comment>
    <comment ref="B184" authorId="0" shapeId="0" xr:uid="{00000000-0006-0000-0000-000065000000}">
      <text>
        <r>
          <rPr>
            <sz val="9"/>
            <color indexed="81"/>
            <rFont val="Tahoma"/>
            <family val="2"/>
            <charset val="238"/>
          </rPr>
          <t xml:space="preserve">Uveďte v pořadí ulice, číslo, obec, PSČ.
</t>
        </r>
      </text>
    </comment>
    <comment ref="B188" authorId="0" shapeId="0" xr:uid="{00000000-0006-0000-0000-000066000000}">
      <text>
        <r>
          <rPr>
            <sz val="9"/>
            <color indexed="81"/>
            <rFont val="Tahoma"/>
            <family val="2"/>
            <charset val="238"/>
          </rPr>
          <t>Žadatel uvede název projektu, na který žádá dotaci.</t>
        </r>
      </text>
    </comment>
    <comment ref="B189" authorId="0" shapeId="0" xr:uid="{00000000-0006-0000-0000-000067000000}">
      <text>
        <r>
          <rPr>
            <sz val="9"/>
            <color indexed="81"/>
            <rFont val="Tahoma"/>
            <family val="2"/>
            <charset val="238"/>
          </rPr>
          <t>Žadatel uvede zkrácený název malého projektu (15 znaků včetně mezer).</t>
        </r>
      </text>
    </comment>
    <comment ref="B190" authorId="0" shapeId="0" xr:uid="{00000000-0006-0000-0000-000068000000}">
      <text>
        <r>
          <rPr>
            <sz val="9"/>
            <color indexed="81"/>
            <rFont val="Tahoma"/>
            <family val="2"/>
            <charset val="238"/>
          </rPr>
          <t>Řádek je předem ve formuláři vyplněn, nezasahujte do něj.</t>
        </r>
      </text>
    </comment>
    <comment ref="B191" authorId="0" shapeId="0" xr:uid="{00000000-0006-0000-0000-000069000000}">
      <text>
        <r>
          <rPr>
            <sz val="9"/>
            <color indexed="81"/>
            <rFont val="Tahoma"/>
            <family val="2"/>
            <charset val="238"/>
          </rPr>
          <t>Řádek je předem ve formuláři vyplněn, nezasahujte do něj.</t>
        </r>
      </text>
    </comment>
    <comment ref="B192" authorId="0" shapeId="0" xr:uid="{00000000-0006-0000-0000-00006A000000}">
      <text>
        <r>
          <rPr>
            <sz val="9"/>
            <color indexed="81"/>
            <rFont val="Tahoma"/>
            <family val="2"/>
            <charset val="238"/>
          </rPr>
          <t>Řádek je předem ve formuláři vyplněn, nezasahujte do něj.</t>
        </r>
      </text>
    </comment>
    <comment ref="B193" authorId="0" shapeId="0" xr:uid="{00000000-0006-0000-0000-00006B000000}">
      <text>
        <r>
          <rPr>
            <sz val="9"/>
            <color indexed="81"/>
            <rFont val="Tahoma"/>
            <family val="2"/>
            <charset val="238"/>
          </rPr>
          <t>Hodnota je předem nastavena, nezasahujte do ní..</t>
        </r>
      </text>
    </comment>
    <comment ref="B194" authorId="0" shapeId="0" xr:uid="{00000000-0006-0000-0000-00006C000000}">
      <text>
        <r>
          <rPr>
            <sz val="9"/>
            <color indexed="81"/>
            <rFont val="Tahoma"/>
            <family val="2"/>
            <charset val="238"/>
          </rPr>
          <t>Vyberte položku z předdefinovaného seznamu která nejvíce odpovídá Vašemu projektu</t>
        </r>
      </text>
    </comment>
    <comment ref="B195" authorId="0" shapeId="0" xr:uid="{00000000-0006-0000-0000-00006D000000}">
      <text>
        <r>
          <rPr>
            <sz val="9"/>
            <color indexed="81"/>
            <rFont val="Tahoma"/>
            <family val="2"/>
            <charset val="238"/>
          </rPr>
          <t xml:space="preserve">Vyberte položku, která nejvíce odpovídá typu území, ve kterém je řešen Váš projekt.
</t>
        </r>
      </text>
    </comment>
    <comment ref="B196" authorId="0" shapeId="0" xr:uid="{00000000-0006-0000-0000-00006E000000}">
      <text>
        <r>
          <rPr>
            <sz val="9"/>
            <color indexed="81"/>
            <rFont val="Tahoma"/>
            <family val="2"/>
            <charset val="238"/>
          </rPr>
          <t>Vyberte položku z rozevíracího seznamu</t>
        </r>
      </text>
    </comment>
    <comment ref="B197" authorId="0" shapeId="0" xr:uid="{00000000-0006-0000-0000-00006F000000}">
      <text>
        <r>
          <rPr>
            <sz val="9"/>
            <color indexed="81"/>
            <rFont val="Tahoma"/>
            <family val="2"/>
            <charset val="238"/>
          </rPr>
          <t>Řádek je předem ve formuláři vyplněn, nezasahujte do něj.</t>
        </r>
      </text>
    </comment>
    <comment ref="B198" authorId="0" shapeId="0" xr:uid="{00000000-0006-0000-0000-000070000000}">
      <text>
        <r>
          <rPr>
            <sz val="9"/>
            <color indexed="81"/>
            <rFont val="Tahoma"/>
            <family val="2"/>
            <charset val="238"/>
          </rPr>
          <t>Řádek je již ve formuláři vyplněn, nezasahujte do něj. Identifikace vychází z příslušné prioritní osy, do které žádost o NFP spadá.</t>
        </r>
      </text>
    </comment>
    <comment ref="B201" authorId="1" shapeId="0" xr:uid="{00000000-0006-0000-0000-000071000000}">
      <text>
        <r>
          <rPr>
            <sz val="9"/>
            <color indexed="81"/>
            <rFont val="Tahoma"/>
            <family val="2"/>
            <charset val="238"/>
          </rPr>
          <t xml:space="preserve"> Vyberte údaj z rozevíracího seznamu.
Pokud je projekt přímo zaměřen na znevýhodněné skupiny, vyberte možnost "Projekt je přímo zaměřen na znevýhodněné skupiny." 
Pokud není projekt přímo zaměřen na znevýhodněné skupiny, vyberte možnost "Projekt je v souladu s principem podpory rovnosti mužů a žen a nediskriminace."</t>
        </r>
      </text>
    </comment>
    <comment ref="B205" authorId="0" shapeId="0" xr:uid="{00000000-0006-0000-0000-000072000000}">
      <text>
        <r>
          <rPr>
            <sz val="9"/>
            <color indexed="81"/>
            <rFont val="Tahoma"/>
            <family val="2"/>
            <charset val="238"/>
          </rPr>
          <t>Definujte místo realizace projektu na nejnižší možnou úroveň. U projektů se stavební investicí vyplňte všechny položky včetně parcelních, příp popisných čísel realizované investice.
U ostatních projektů vyplňte jako nejnižší úroveň obec. V případě, že projekt bude realizován ve více než polovině obcí okresu, uveďte jako nejnižší úroveň okres.
Jako nejnižší úroveň uvádějte vždy tu, která je jednoznačně určitelná.</t>
        </r>
      </text>
    </comment>
    <comment ref="B208" authorId="0" shapeId="0" xr:uid="{00000000-0006-0000-0000-000073000000}">
      <text>
        <r>
          <rPr>
            <sz val="9"/>
            <color indexed="81"/>
            <rFont val="Tahoma"/>
            <family val="2"/>
            <charset val="238"/>
          </rPr>
          <t>Vyberte region z předdefinovaného seznamu</t>
        </r>
      </text>
    </comment>
    <comment ref="E208" authorId="0" shapeId="0" xr:uid="{00000000-0006-0000-0000-000074000000}">
      <text>
        <r>
          <rPr>
            <sz val="9"/>
            <color indexed="81"/>
            <rFont val="Tahoma"/>
            <family val="2"/>
            <charset val="238"/>
          </rPr>
          <t>Vyberte vyšší územní celek z předdefinovaného seznamu</t>
        </r>
      </text>
    </comment>
    <comment ref="B209" authorId="0" shapeId="0" xr:uid="{00000000-0006-0000-0000-000075000000}">
      <text>
        <r>
          <rPr>
            <sz val="9"/>
            <color indexed="81"/>
            <rFont val="Tahoma"/>
            <family val="2"/>
            <charset val="238"/>
          </rPr>
          <t>Uveďte libovolný počet okresů z příslušného vyššího územního celku.</t>
        </r>
      </text>
    </comment>
    <comment ref="B210" authorId="0" shapeId="0" xr:uid="{00000000-0006-0000-0000-000076000000}">
      <text>
        <r>
          <rPr>
            <sz val="9"/>
            <color indexed="81"/>
            <rFont val="Tahoma"/>
            <family val="2"/>
            <charset val="238"/>
          </rPr>
          <t>Uveďte libovolný počet obcí z příslušného okresu.
V případě, že projekt bude realizován ve více než polovině obcí daného okresu, nevyplňujte</t>
        </r>
      </text>
    </comment>
    <comment ref="B211" authorId="0" shapeId="0" xr:uid="{00000000-0006-0000-0000-000077000000}">
      <text>
        <r>
          <rPr>
            <sz val="9"/>
            <color indexed="81"/>
            <rFont val="Tahoma"/>
            <family val="2"/>
            <charset val="238"/>
          </rPr>
          <t xml:space="preserve">Uveďte parcelní, příp. popisná čísla staveb, jejichž realizace, oprava či rekonstrukce bude provedena z rozpočtu projektu.
</t>
        </r>
      </text>
    </comment>
    <comment ref="B214" authorId="0" shapeId="0" xr:uid="{00000000-0006-0000-0000-000078000000}">
      <text>
        <r>
          <rPr>
            <sz val="9"/>
            <color indexed="81"/>
            <rFont val="Tahoma"/>
            <family val="2"/>
            <charset val="238"/>
          </rPr>
          <t>Vyberte region z předdefinovaného seznamu</t>
        </r>
      </text>
    </comment>
    <comment ref="E214" authorId="0" shapeId="0" xr:uid="{00000000-0006-0000-0000-000079000000}">
      <text>
        <r>
          <rPr>
            <sz val="9"/>
            <color indexed="81"/>
            <rFont val="Tahoma"/>
            <family val="2"/>
            <charset val="238"/>
          </rPr>
          <t>Vyberte vyšší územní celek z předdefinovaného seznamu</t>
        </r>
      </text>
    </comment>
    <comment ref="B215" authorId="0" shapeId="0" xr:uid="{00000000-0006-0000-0000-00007A000000}">
      <text>
        <r>
          <rPr>
            <sz val="9"/>
            <color indexed="81"/>
            <rFont val="Tahoma"/>
            <family val="2"/>
            <charset val="238"/>
          </rPr>
          <t>Uveďte libovolný počet okresů z příslušného vyššího územního celku.</t>
        </r>
      </text>
    </comment>
    <comment ref="B216" authorId="0" shapeId="0" xr:uid="{00000000-0006-0000-0000-00007B000000}">
      <text>
        <r>
          <rPr>
            <sz val="9"/>
            <color indexed="81"/>
            <rFont val="Tahoma"/>
            <family val="2"/>
            <charset val="238"/>
          </rPr>
          <t>Uveďte libovolný počet obcí z příslušného okresu.
V případě, že projekt bude realizován ve více než polovině obcí daného okresu, nevyplňujte</t>
        </r>
      </text>
    </comment>
    <comment ref="B217" authorId="0" shapeId="0" xr:uid="{00000000-0006-0000-0000-00007C000000}">
      <text>
        <r>
          <rPr>
            <sz val="9"/>
            <color indexed="81"/>
            <rFont val="Tahoma"/>
            <family val="2"/>
            <charset val="238"/>
          </rPr>
          <t>Uveďte parcelní, příp. popisná čísla staveb, jejichž realizace, oprava či rekonstrukce bude provedena z rozpočtu projektu.</t>
        </r>
      </text>
    </comment>
    <comment ref="B220" authorId="0" shapeId="0" xr:uid="{00000000-0006-0000-0000-00007D000000}">
      <text>
        <r>
          <rPr>
            <sz val="9"/>
            <color indexed="81"/>
            <rFont val="Tahoma"/>
            <family val="2"/>
            <charset val="238"/>
          </rPr>
          <t>Vyberte region z předdefinovaného seznamu</t>
        </r>
      </text>
    </comment>
    <comment ref="E220" authorId="0" shapeId="0" xr:uid="{00000000-0006-0000-0000-00007E000000}">
      <text>
        <r>
          <rPr>
            <sz val="9"/>
            <color indexed="81"/>
            <rFont val="Tahoma"/>
            <family val="2"/>
            <charset val="238"/>
          </rPr>
          <t>Vyberte vyšší územní celek z předdefinovaného seznamu</t>
        </r>
      </text>
    </comment>
    <comment ref="B221" authorId="0" shapeId="0" xr:uid="{00000000-0006-0000-0000-00007F000000}">
      <text>
        <r>
          <rPr>
            <sz val="9"/>
            <color indexed="81"/>
            <rFont val="Tahoma"/>
            <family val="2"/>
            <charset val="238"/>
          </rPr>
          <t>Uveďte libovolný počet okresů z příslušného vyššího územního celku.</t>
        </r>
      </text>
    </comment>
    <comment ref="B222" authorId="0" shapeId="0" xr:uid="{00000000-0006-0000-0000-000080000000}">
      <text>
        <r>
          <rPr>
            <sz val="9"/>
            <color indexed="81"/>
            <rFont val="Tahoma"/>
            <family val="2"/>
            <charset val="238"/>
          </rPr>
          <t>Uveďte libovolný počet obcí z příslušného okresu.
V případě, že projekt bude realizován ve více než polovině obcí daného okresu, nevyplňujte</t>
        </r>
      </text>
    </comment>
    <comment ref="B223" authorId="0" shapeId="0" xr:uid="{00000000-0006-0000-0000-000081000000}">
      <text>
        <r>
          <rPr>
            <sz val="9"/>
            <color indexed="81"/>
            <rFont val="Tahoma"/>
            <family val="2"/>
            <charset val="238"/>
          </rPr>
          <t>Uveďte parcelní, příp. popisná čísla staveb, jejichž realizace, oprava či rekonstrukce bude provedena z rozpočtu projektu.</t>
        </r>
      </text>
    </comment>
    <comment ref="B227" authorId="0" shapeId="0" xr:uid="{00000000-0006-0000-0000-000082000000}">
      <text>
        <r>
          <rPr>
            <sz val="9"/>
            <color indexed="81"/>
            <rFont val="Tahoma"/>
            <family val="2"/>
            <charset val="238"/>
          </rPr>
          <t>Vyberte region z předdefinovaného seznamu</t>
        </r>
      </text>
    </comment>
    <comment ref="E227" authorId="0" shapeId="0" xr:uid="{00000000-0006-0000-0000-000083000000}">
      <text>
        <r>
          <rPr>
            <sz val="9"/>
            <color indexed="81"/>
            <rFont val="Tahoma"/>
            <family val="2"/>
            <charset val="238"/>
          </rPr>
          <t>Vyberte vyšší územní celek z předdefinovaného seznamu</t>
        </r>
      </text>
    </comment>
    <comment ref="B228" authorId="0" shapeId="0" xr:uid="{00000000-0006-0000-0000-000084000000}">
      <text>
        <r>
          <rPr>
            <sz val="9"/>
            <color indexed="81"/>
            <rFont val="Tahoma"/>
            <family val="2"/>
            <charset val="238"/>
          </rPr>
          <t>Uveďte libovolný počet okresů z příslušného vyššího územního celku.</t>
        </r>
      </text>
    </comment>
    <comment ref="B229" authorId="0" shapeId="0" xr:uid="{00000000-0006-0000-0000-000085000000}">
      <text>
        <r>
          <rPr>
            <sz val="9"/>
            <color indexed="81"/>
            <rFont val="Tahoma"/>
            <family val="2"/>
            <charset val="238"/>
          </rPr>
          <t>Uveďte libovolný počet obcí z příslušného okresu.
V případě, že projekt bude realizován ve více než polovině obcí daného okresu, nevyplňujte</t>
        </r>
      </text>
    </comment>
    <comment ref="B230" authorId="0" shapeId="0" xr:uid="{00000000-0006-0000-0000-000086000000}">
      <text>
        <r>
          <rPr>
            <sz val="9"/>
            <color indexed="81"/>
            <rFont val="Tahoma"/>
            <family val="2"/>
            <charset val="238"/>
          </rPr>
          <t>Uveďte parcelní, příp. popisná čísla staveb, jejichž realizace, oprava či rekonstrukce bude provedena z rozpočtu projektu.</t>
        </r>
      </text>
    </comment>
    <comment ref="B233" authorId="0" shapeId="0" xr:uid="{00000000-0006-0000-0000-000087000000}">
      <text>
        <r>
          <rPr>
            <sz val="9"/>
            <color indexed="81"/>
            <rFont val="Tahoma"/>
            <family val="2"/>
            <charset val="238"/>
          </rPr>
          <t>Vyberte region z předdefinovaného seznamu</t>
        </r>
      </text>
    </comment>
    <comment ref="E233" authorId="0" shapeId="0" xr:uid="{00000000-0006-0000-0000-000088000000}">
      <text>
        <r>
          <rPr>
            <sz val="9"/>
            <color indexed="81"/>
            <rFont val="Tahoma"/>
            <family val="2"/>
            <charset val="238"/>
          </rPr>
          <t>Vyberte vyšší územní celek z předdefinovaného seznamu</t>
        </r>
      </text>
    </comment>
    <comment ref="B234" authorId="0" shapeId="0" xr:uid="{00000000-0006-0000-0000-000089000000}">
      <text>
        <r>
          <rPr>
            <sz val="9"/>
            <color indexed="81"/>
            <rFont val="Tahoma"/>
            <family val="2"/>
            <charset val="238"/>
          </rPr>
          <t>Uveďte libovolný počet okresů z příslušného vyššího územního celku.</t>
        </r>
      </text>
    </comment>
    <comment ref="B235" authorId="0" shapeId="0" xr:uid="{00000000-0006-0000-0000-00008A000000}">
      <text>
        <r>
          <rPr>
            <sz val="9"/>
            <color indexed="81"/>
            <rFont val="Tahoma"/>
            <family val="2"/>
            <charset val="238"/>
          </rPr>
          <t>Uveďte libovolný počet obcí z příslušného okresu.
V případě, že projekt bude realizován ve více než polovině obcí daného okresu, nevyplňujte</t>
        </r>
      </text>
    </comment>
    <comment ref="B236" authorId="0" shapeId="0" xr:uid="{00000000-0006-0000-0000-00008B000000}">
      <text>
        <r>
          <rPr>
            <sz val="9"/>
            <color indexed="81"/>
            <rFont val="Tahoma"/>
            <family val="2"/>
            <charset val="238"/>
          </rPr>
          <t>Uveďte parcelní, příp. popisná čísla staveb, jejichž realizace, oprava či rekonstrukce bude provedena z rozpočtu projektu.</t>
        </r>
      </text>
    </comment>
    <comment ref="B239" authorId="0" shapeId="0" xr:uid="{00000000-0006-0000-0000-00008C000000}">
      <text>
        <r>
          <rPr>
            <sz val="9"/>
            <color indexed="81"/>
            <rFont val="Tahoma"/>
            <family val="2"/>
            <charset val="238"/>
          </rPr>
          <t>Vyberte region z předdefinovaného seznamu</t>
        </r>
      </text>
    </comment>
    <comment ref="E239" authorId="0" shapeId="0" xr:uid="{00000000-0006-0000-0000-00008D000000}">
      <text>
        <r>
          <rPr>
            <sz val="9"/>
            <color indexed="81"/>
            <rFont val="Tahoma"/>
            <family val="2"/>
            <charset val="238"/>
          </rPr>
          <t>Vyberte vyšší územní celek z předdefinovaného seznamu</t>
        </r>
      </text>
    </comment>
    <comment ref="B240" authorId="0" shapeId="0" xr:uid="{00000000-0006-0000-0000-00008E000000}">
      <text>
        <r>
          <rPr>
            <sz val="9"/>
            <color indexed="81"/>
            <rFont val="Tahoma"/>
            <family val="2"/>
            <charset val="238"/>
          </rPr>
          <t>Uveďte libovolný počet okresů z příslušného vyššího územního celku.</t>
        </r>
      </text>
    </comment>
    <comment ref="B241" authorId="0" shapeId="0" xr:uid="{00000000-0006-0000-0000-00008F000000}">
      <text>
        <r>
          <rPr>
            <sz val="9"/>
            <color indexed="81"/>
            <rFont val="Tahoma"/>
            <family val="2"/>
            <charset val="238"/>
          </rPr>
          <t>Uveďte libovolný počet obcí z příslušného okresu.
V případě, že projekt bude realizován ve více než polovině obcí daného okresu, nevyplňujte</t>
        </r>
      </text>
    </comment>
    <comment ref="B242" authorId="0" shapeId="0" xr:uid="{00000000-0006-0000-0000-000090000000}">
      <text>
        <r>
          <rPr>
            <sz val="9"/>
            <color indexed="81"/>
            <rFont val="Tahoma"/>
            <family val="2"/>
            <charset val="238"/>
          </rPr>
          <t>Uveďte parcelní, příp. popisná čísla staveb, jejichž realizace, oprava či rekonstrukce bude provedena z rozpočtu projektu.</t>
        </r>
      </text>
    </comment>
    <comment ref="B247" authorId="0" shapeId="0" xr:uid="{00000000-0006-0000-0000-000091000000}">
      <text>
        <r>
          <rPr>
            <sz val="9"/>
            <color indexed="81"/>
            <rFont val="Tahoma"/>
            <family val="2"/>
            <charset val="238"/>
          </rPr>
          <t xml:space="preserve">Stručně popište obsah malého projektu - informace o cílech malého projektu, o aktivitách, cílové skupině, místu realizace a měřitelných ukazatelích malého projektu. Delkarované cíle projektu by měly znamenat pozitivní změnu identifikovaných problémů. Délka kapitoly může být max. 800 znaků včetně mezer.  </t>
        </r>
      </text>
    </comment>
    <comment ref="B248" authorId="0" shapeId="0" xr:uid="{00000000-0006-0000-0000-000092000000}">
      <text>
        <r>
          <rPr>
            <sz val="9"/>
            <color indexed="81"/>
            <rFont val="Tahoma"/>
            <family val="2"/>
            <charset val="238"/>
          </rPr>
          <t>Popište výchozí stav ve vztahu k navrhovanému projektu. Zdůvodněte potřebu realizace malého projektu (např. statistickými údaji).  Popište zároveň hlavní problémy, které by měl malý projekt vyřešit, příčiny, které vedly k těmto problémům a efekt, který malý projekt přinese.Na kapitolu máte 2000 znaků včetně mezer.</t>
        </r>
      </text>
    </comment>
    <comment ref="B249" authorId="0" shapeId="0" xr:uid="{00000000-0006-0000-0000-000093000000}">
      <text>
        <r>
          <rPr>
            <sz val="9"/>
            <color indexed="81"/>
            <rFont val="Tahoma"/>
            <family val="2"/>
            <charset val="238"/>
          </rPr>
          <t>Popište způsob realizace aktivit, vhodnost navrhovaných aktivit v souvislosti s očekávanými výsledky malého projektu. Je-li to relevantní, popište i soulad s regionálními strategiemi a koncepcemi. Délka kapitoly může být max. 2000 znaků včetně mezer.</t>
        </r>
      </text>
    </comment>
    <comment ref="B250" authorId="0" shapeId="0" xr:uid="{00000000-0006-0000-0000-000094000000}">
      <text>
        <r>
          <rPr>
            <sz val="9"/>
            <color indexed="81"/>
            <rFont val="Tahoma"/>
            <family val="2"/>
            <charset val="238"/>
          </rPr>
          <t>Popište předpokládaný stav po realizaci malého projektu a jeho očekávané výsledky. Popište aktivity realizované v rámci udržitelnosti projektu. Popište navrhované aktivity z hlediska jejich finanční, provozní a technické udržitelnosti a udržitelnost výsledků malého projektu. Popište společné využití výstupů malého projektu pojeho ukončení projektu. Jak budete nakládat s pořízeným majetkem s ohledem na cíle malého projektu. Kapitola má 2000 znaků včetně mezer.</t>
        </r>
      </text>
    </comment>
    <comment ref="B251" authorId="0" shapeId="0" xr:uid="{00000000-0006-0000-0000-000095000000}">
      <text>
        <r>
          <rPr>
            <sz val="9"/>
            <color indexed="81"/>
            <rFont val="Tahoma"/>
            <family val="2"/>
            <charset val="238"/>
          </rPr>
          <t>Popište odborné a administrativní kapacity žadatele a pertnerů ve vztahu k řízení a odborné realizaci malého projektu. Uveďte zkušenosti s realizací obdobných projektů. Zaměřte se na všechny personální pozice v malém projektu. Kapitola má 2000 znaků včetně mezer.</t>
        </r>
      </text>
    </comment>
    <comment ref="B252" authorId="0" shapeId="0" xr:uid="{00000000-0006-0000-0000-000096000000}">
      <text>
        <r>
          <rPr>
            <sz val="9"/>
            <color indexed="81"/>
            <rFont val="Tahoma"/>
            <family val="2"/>
            <charset val="238"/>
          </rPr>
          <t xml:space="preserve">Zdůvodněte, proč je malý projekt vhodný na podporu z programu preshraniční spolupráce  a proč  ho není možné financovat z národních programů. Kapitola má 2000 znaků včetně mezer. </t>
        </r>
      </text>
    </comment>
    <comment ref="B253" authorId="0" shapeId="0" xr:uid="{00000000-0006-0000-0000-000097000000}">
      <text>
        <r>
          <rPr>
            <sz val="9"/>
            <color indexed="81"/>
            <rFont val="Tahoma"/>
            <family val="2"/>
            <charset val="238"/>
          </rPr>
          <t xml:space="preserve">Tato kapitola slouží k podrobnějšímu popisu rozpočtových položek, nestačí-li vám místo v položce Popis v Podrobném rozpočtu projektu. </t>
        </r>
        <r>
          <rPr>
            <b/>
            <sz val="9"/>
            <color indexed="81"/>
            <rFont val="Tahoma"/>
            <family val="2"/>
            <charset val="238"/>
          </rPr>
          <t>Vyplňte pouze, je li to relevantní.</t>
        </r>
        <r>
          <rPr>
            <sz val="9"/>
            <color indexed="81"/>
            <rFont val="Tahoma"/>
            <family val="2"/>
            <charset val="238"/>
          </rPr>
          <t xml:space="preserve"> Kapitola má 2000 znaků včetně mezer. </t>
        </r>
      </text>
    </comment>
    <comment ref="B256" authorId="0" shapeId="0" xr:uid="{00000000-0006-0000-0000-000098000000}">
      <text>
        <r>
          <rPr>
            <sz val="9"/>
            <color indexed="81"/>
            <rFont val="Tahoma"/>
            <family val="2"/>
            <charset val="238"/>
          </rPr>
          <t xml:space="preserve">Cílové skupiny vybírejte pouze z předdefinovaného seznamu.
</t>
        </r>
      </text>
    </comment>
    <comment ref="F256" authorId="0" shapeId="0" xr:uid="{00000000-0006-0000-0000-000099000000}">
      <text>
        <r>
          <rPr>
            <sz val="9"/>
            <color indexed="81"/>
            <rFont val="Tahoma"/>
            <family val="2"/>
            <charset val="238"/>
          </rPr>
          <t xml:space="preserve">Uveďte reálný počet členů cílové skupiny, které realizace malého projektu přímo ovlivní. Tento počet budete muset prokázat v závěrečné zprávě.
</t>
        </r>
      </text>
    </comment>
    <comment ref="B257" authorId="0" shapeId="0" xr:uid="{00000000-0006-0000-0000-00009A000000}">
      <text>
        <r>
          <rPr>
            <sz val="9"/>
            <color indexed="81"/>
            <rFont val="Tahoma"/>
            <family val="2"/>
            <charset val="238"/>
          </rPr>
          <t>Uveďte reálný počet členů cílové dkupiny, které realizace malého projektu přímo ovlivní. Tento počet budete muset reálně prokázat v závěrečné zprávě.</t>
        </r>
      </text>
    </comment>
    <comment ref="B258" authorId="0" shapeId="0" xr:uid="{00000000-0006-0000-0000-00009B000000}">
      <text>
        <r>
          <rPr>
            <sz val="9"/>
            <color indexed="81"/>
            <rFont val="Tahoma"/>
            <family val="2"/>
            <charset val="238"/>
          </rPr>
          <t>Cílové skupiny vybírejte pouze z předdefinovaného seznamu.</t>
        </r>
      </text>
    </comment>
    <comment ref="F258" authorId="0" shapeId="0" xr:uid="{00000000-0006-0000-0000-00009C000000}">
      <text>
        <r>
          <rPr>
            <sz val="9"/>
            <color indexed="81"/>
            <rFont val="Tahoma"/>
            <family val="2"/>
            <charset val="238"/>
          </rPr>
          <t>Uveďte reálný počet členů cílové skupiny, které realizace malého projektu přímo ovlivní. Tento počet budete muset prokázat v závěrečné zprávě.</t>
        </r>
      </text>
    </comment>
    <comment ref="B259" authorId="0" shapeId="0" xr:uid="{00000000-0006-0000-0000-00009D000000}">
      <text>
        <r>
          <rPr>
            <sz val="9"/>
            <color indexed="81"/>
            <rFont val="Tahoma"/>
            <family val="2"/>
            <charset val="238"/>
          </rPr>
          <t>Uveďte reálný počet členů cílové dkupiny, které realizace malého projektu přímo ovlivní. Tento počet budete muset reálně prokázat v závěrečné zprávě. Max. počet znaků je 1 000 včetně mezer.</t>
        </r>
      </text>
    </comment>
    <comment ref="B270" authorId="0" shapeId="0" xr:uid="{00000000-0006-0000-0000-00009E000000}">
      <text>
        <r>
          <rPr>
            <sz val="9"/>
            <color indexed="81"/>
            <rFont val="Tahoma"/>
            <family val="2"/>
            <charset val="238"/>
          </rPr>
          <t>Uveďte všechny partnery zapojené do aktivity ve formátu: žadatel, HCP, partner 2, partner 3, ...</t>
        </r>
      </text>
    </comment>
    <comment ref="B271" authorId="0" shapeId="0" xr:uid="{00000000-0006-0000-0000-00009F000000}">
      <text>
        <r>
          <rPr>
            <sz val="9"/>
            <color indexed="81"/>
            <rFont val="Tahoma"/>
            <family val="2"/>
            <charset val="238"/>
          </rPr>
          <t>Tento konkrétní cíl je povinný, je pevně nastaven, nezasahujte do ní.</t>
        </r>
      </text>
    </comment>
    <comment ref="B272" authorId="0" shapeId="0" xr:uid="{00000000-0006-0000-0000-0000A0000000}">
      <text>
        <r>
          <rPr>
            <sz val="9"/>
            <color indexed="81"/>
            <rFont val="Tahoma"/>
            <family val="2"/>
            <charset val="238"/>
          </rPr>
          <t>Tato projektová aktivita je povinná, je pevně nastavena, nezasahujte do ní.</t>
        </r>
      </text>
    </comment>
    <comment ref="B273" authorId="0" shapeId="0" xr:uid="{00000000-0006-0000-0000-0000A1000000}">
      <text>
        <r>
          <rPr>
            <sz val="9"/>
            <color indexed="81"/>
            <rFont val="Tahoma"/>
            <family val="2"/>
            <charset val="238"/>
          </rPr>
          <t xml:space="preserve">Jasně a stručně uveďte, jak bude probíhat daná aktivita a k čemu přispěje. Uveďte rovněž místo realizace aktivity, podíl partnerů na její realizaci a rozpočet na tuto aktivitu. </t>
        </r>
      </text>
    </comment>
    <comment ref="B274" authorId="0" shapeId="0" xr:uid="{00000000-0006-0000-0000-0000A2000000}">
      <text>
        <r>
          <rPr>
            <sz val="9"/>
            <color indexed="81"/>
            <rFont val="Tahoma"/>
            <family val="2"/>
            <charset val="238"/>
          </rPr>
          <t>Měřitelný ukazatel je v tomto poli pevně nastaven, nezasahujte do něj.</t>
        </r>
      </text>
    </comment>
    <comment ref="B275" authorId="0" shapeId="0" xr:uid="{00000000-0006-0000-0000-0000A3000000}">
      <text>
        <r>
          <rPr>
            <sz val="9"/>
            <color indexed="81"/>
            <rFont val="Tahoma"/>
            <family val="2"/>
            <charset val="238"/>
          </rPr>
          <t>Měrná jednotka je v tomto poli pevně nastavena, nezasahujte do něj.</t>
        </r>
      </text>
    </comment>
    <comment ref="E275" authorId="0" shapeId="0" xr:uid="{00000000-0006-0000-0000-0000A4000000}">
      <text>
        <r>
          <rPr>
            <sz val="9"/>
            <color indexed="81"/>
            <rFont val="Tahoma"/>
            <family val="2"/>
            <charset val="238"/>
          </rPr>
          <t>Výchozí hodnota je v tomto poli pevně nastavena, nezasahujte do něj.</t>
        </r>
      </text>
    </comment>
    <comment ref="G275" authorId="0" shapeId="0" xr:uid="{00000000-0006-0000-0000-0000A5000000}">
      <text>
        <r>
          <rPr>
            <sz val="9"/>
            <color indexed="81"/>
            <rFont val="Tahoma"/>
            <family val="2"/>
            <charset val="238"/>
          </rPr>
          <t>Cílová hodnota je v tomto poli pevně nastavena, nezasahujte do něj.</t>
        </r>
      </text>
    </comment>
    <comment ref="B276" authorId="0" shapeId="0" xr:uid="{00000000-0006-0000-0000-0000A6000000}">
      <text>
        <r>
          <rPr>
            <sz val="9"/>
            <color indexed="81"/>
            <rFont val="Tahoma"/>
            <family val="2"/>
            <charset val="238"/>
          </rPr>
          <t xml:space="preserve">Uveďte ve formátu měsíc/rok, příp. měsíc/rok až měsíc/rok. Hodnoty musí být shodné jako v kapitole 6 Harmonogram realizace aktivit. </t>
        </r>
      </text>
    </comment>
    <comment ref="B278" authorId="0" shapeId="0" xr:uid="{00000000-0006-0000-0000-0000A7000000}">
      <text>
        <r>
          <rPr>
            <sz val="9"/>
            <color indexed="81"/>
            <rFont val="Tahoma"/>
            <family val="2"/>
            <charset val="238"/>
          </rPr>
          <t>Uveďte všechny partnery zapojené do aktivity ve formátu: žadatel, HCP, partner 2, partner 3, ...</t>
        </r>
      </text>
    </comment>
    <comment ref="B279" authorId="0" shapeId="0" xr:uid="{00000000-0006-0000-0000-0000A8000000}">
      <text>
        <r>
          <rPr>
            <sz val="9"/>
            <color indexed="81"/>
            <rFont val="Tahoma"/>
            <family val="2"/>
            <charset val="238"/>
          </rPr>
          <t>Tento konkrétní cíl je povinný, je pevně nastaven, nezasahujte do ní.</t>
        </r>
      </text>
    </comment>
    <comment ref="B280" authorId="0" shapeId="0" xr:uid="{00000000-0006-0000-0000-0000A9000000}">
      <text>
        <r>
          <rPr>
            <sz val="9"/>
            <color indexed="81"/>
            <rFont val="Tahoma"/>
            <family val="2"/>
            <charset val="238"/>
          </rPr>
          <t>Tato projektová aktivita je povinná, je pevně nastavena, nezasahujte do ní.</t>
        </r>
      </text>
    </comment>
    <comment ref="B281" authorId="0" shapeId="0" xr:uid="{00000000-0006-0000-0000-0000AA000000}">
      <text>
        <r>
          <rPr>
            <sz val="9"/>
            <color indexed="81"/>
            <rFont val="Tahoma"/>
            <family val="2"/>
            <charset val="238"/>
          </rPr>
          <t xml:space="preserve">Jasně a stručně uveďte, jak bude probíhat daná aktivita a k čemu přispěje. Uveďte rovněž místo realizace aktivity, podíl partnerů na její realizaci a rozpočet na tuto aktivitu. </t>
        </r>
      </text>
    </comment>
    <comment ref="B282" authorId="0" shapeId="0" xr:uid="{00000000-0006-0000-0000-0000AB000000}">
      <text>
        <r>
          <rPr>
            <sz val="9"/>
            <color indexed="81"/>
            <rFont val="Tahoma"/>
            <family val="2"/>
            <charset val="238"/>
          </rPr>
          <t>Měřitelný ukazatel je v tomto poli pevně nastaven, nezasahujte do něj.</t>
        </r>
      </text>
    </comment>
    <comment ref="B283" authorId="0" shapeId="0" xr:uid="{00000000-0006-0000-0000-0000AC000000}">
      <text>
        <r>
          <rPr>
            <sz val="9"/>
            <color indexed="81"/>
            <rFont val="Tahoma"/>
            <family val="2"/>
            <charset val="238"/>
          </rPr>
          <t>Měrná jednotka je v tomto poli pevně nastavena, nezasahujte do něj.</t>
        </r>
      </text>
    </comment>
    <comment ref="E283" authorId="0" shapeId="0" xr:uid="{00000000-0006-0000-0000-0000AD000000}">
      <text>
        <r>
          <rPr>
            <sz val="9"/>
            <color indexed="81"/>
            <rFont val="Tahoma"/>
            <family val="2"/>
            <charset val="238"/>
          </rPr>
          <t>Výchozí hodnota je v tomto poli pevně nastavena, nezasahujte do něj.</t>
        </r>
      </text>
    </comment>
    <comment ref="G283" authorId="0" shapeId="0" xr:uid="{00000000-0006-0000-0000-0000AE000000}">
      <text>
        <r>
          <rPr>
            <sz val="9"/>
            <color indexed="81"/>
            <rFont val="Tahoma"/>
            <family val="2"/>
            <charset val="238"/>
          </rPr>
          <t>Cílová hodnota je v tomto poli pevně nastavena, nezasahujte do něj.</t>
        </r>
      </text>
    </comment>
    <comment ref="B284" authorId="0" shapeId="0" xr:uid="{00000000-0006-0000-0000-0000AF000000}">
      <text>
        <r>
          <rPr>
            <sz val="9"/>
            <color indexed="81"/>
            <rFont val="Tahoma"/>
            <family val="2"/>
            <charset val="238"/>
          </rPr>
          <t xml:space="preserve">Uveďte ve formátu měsíc/rok, příp. měsíc/rok až měsíc/rok. Hodnoty musí být shodné jako v kapitole 6 Harmonogram realizace aktivit. </t>
        </r>
      </text>
    </comment>
    <comment ref="B285" authorId="0" shapeId="0" xr:uid="{00000000-0006-0000-0000-0000B0000000}">
      <text>
        <r>
          <rPr>
            <sz val="9"/>
            <color indexed="81"/>
            <rFont val="Tahoma"/>
            <family val="2"/>
            <charset val="238"/>
          </rPr>
          <t xml:space="preserve">V poli </t>
        </r>
        <r>
          <rPr>
            <b/>
            <sz val="9"/>
            <color indexed="81"/>
            <rFont val="Tahoma"/>
            <family val="2"/>
            <charset val="238"/>
          </rPr>
          <t>Partneři podílející se na aktivitě</t>
        </r>
        <r>
          <rPr>
            <sz val="9"/>
            <color indexed="81"/>
            <rFont val="Tahoma"/>
            <family val="2"/>
            <charset val="238"/>
          </rPr>
          <t xml:space="preserve"> uveďte všechny partnery zapojené do aktivity ve formátu: žadatel, HCP, partner 2, partner 3, … Musí se shodovat s údaji uvedenými v části 6 Harmonogram realizace aktivit.
</t>
        </r>
        <r>
          <rPr>
            <b/>
            <sz val="9"/>
            <color indexed="81"/>
            <rFont val="Tahoma"/>
            <family val="2"/>
            <charset val="238"/>
          </rPr>
          <t>Typ aktivity</t>
        </r>
        <r>
          <rPr>
            <sz val="9"/>
            <color indexed="81"/>
            <rFont val="Tahoma"/>
            <family val="2"/>
            <charset val="238"/>
          </rPr>
          <t xml:space="preserve"> a </t>
        </r>
        <r>
          <rPr>
            <b/>
            <sz val="9"/>
            <color indexed="81"/>
            <rFont val="Tahoma"/>
            <family val="2"/>
            <charset val="238"/>
          </rPr>
          <t>projektovou aktivitu</t>
        </r>
        <r>
          <rPr>
            <sz val="9"/>
            <color indexed="81"/>
            <rFont val="Tahoma"/>
            <family val="2"/>
            <charset val="238"/>
          </rPr>
          <t xml:space="preserve"> vybírejte z rozevíracího seznamu. Obojí musí začinat stejným písmenem.
</t>
        </r>
        <r>
          <rPr>
            <b/>
            <sz val="9"/>
            <color indexed="81"/>
            <rFont val="Tahoma"/>
            <family val="2"/>
            <charset val="238"/>
          </rPr>
          <t>Konkrétní cíl</t>
        </r>
        <r>
          <rPr>
            <sz val="9"/>
            <color indexed="81"/>
            <rFont val="Tahoma"/>
            <family val="2"/>
            <charset val="238"/>
          </rPr>
          <t xml:space="preserve"> je přednastaven, nezasahujte do něj.
V poli </t>
        </r>
        <r>
          <rPr>
            <b/>
            <sz val="9"/>
            <color indexed="81"/>
            <rFont val="Tahoma"/>
            <family val="2"/>
            <charset val="238"/>
          </rPr>
          <t>Popis projektové aktivity</t>
        </r>
        <r>
          <rPr>
            <sz val="9"/>
            <color indexed="81"/>
            <rFont val="Tahoma"/>
            <family val="2"/>
            <charset val="238"/>
          </rPr>
          <t xml:space="preserve"> jasně a stručně uveďte, jak bude probíhat daná aktivita a k čemu přispěje. Uveďte rovněž místo realizace aktivity, podíl partnerů na její realizaci a rozpočet na tuto aktivitu. Popište způsob dosažení cílové hodnoty měřitelného ukazatele (je-li to relevantní). Velikost pole je omezeny pouze nastavením programu MS Excel.
Pole </t>
        </r>
        <r>
          <rPr>
            <b/>
            <sz val="9"/>
            <color indexed="81"/>
            <rFont val="Tahoma"/>
            <family val="2"/>
            <charset val="238"/>
          </rPr>
          <t>Měřitelný ukazatel</t>
        </r>
        <r>
          <rPr>
            <sz val="9"/>
            <color indexed="81"/>
            <rFont val="Tahoma"/>
            <family val="2"/>
            <charset val="238"/>
          </rPr>
          <t xml:space="preserve"> se vyplňuje automaticky, nezasahujte do něj.
Do pole </t>
        </r>
        <r>
          <rPr>
            <b/>
            <sz val="9"/>
            <color indexed="81"/>
            <rFont val="Tahoma"/>
            <family val="2"/>
            <charset val="238"/>
          </rPr>
          <t>Měrná jednotka</t>
        </r>
        <r>
          <rPr>
            <sz val="9"/>
            <color indexed="81"/>
            <rFont val="Tahoma"/>
            <family val="2"/>
            <charset val="238"/>
          </rPr>
          <t xml:space="preserve"> uveďte příslušnou jednotku podle Přílohy č. 3 (Seznam měřitelných ukazatelů) Příručky pro žadatele a konečné uživatele. 
V poli </t>
        </r>
        <r>
          <rPr>
            <b/>
            <sz val="9"/>
            <color indexed="81"/>
            <rFont val="Tahoma"/>
            <family val="2"/>
            <charset val="238"/>
          </rPr>
          <t>Výchozí hodnota</t>
        </r>
        <r>
          <rPr>
            <sz val="9"/>
            <color indexed="81"/>
            <rFont val="Tahoma"/>
            <family val="2"/>
            <charset val="238"/>
          </rPr>
          <t xml:space="preserve"> uveďte aktuální výchozí hodnotu. Tuto hodnotu uvádějte pouze u prvního použití příslušného měřitelného ukazatele, při dalším použití stejného ukazatele uveďte hodnotu "N/A". Je-li v poli Měřitelný ukazatel uvedeno N/A, uveďte hodnotu "N/A".
V poli </t>
        </r>
        <r>
          <rPr>
            <b/>
            <sz val="9"/>
            <color indexed="81"/>
            <rFont val="Tahoma"/>
            <family val="2"/>
            <charset val="238"/>
          </rPr>
          <t>Cílová hodnota</t>
        </r>
        <r>
          <rPr>
            <sz val="9"/>
            <color indexed="81"/>
            <rFont val="Tahoma"/>
            <family val="2"/>
            <charset val="238"/>
          </rPr>
          <t xml:space="preserve"> uveďte hodnotu měřitelného ukazatele, která bude realizací malého projektu dosažena. Tuto hodnotu uvádějte pouze u prvního použití příslušného měřitelného ukazatele, při dalším použití stejného ukazatele uveďte hodnotu "N/A". Je-li v poli Měřitelný ukazatel uvedeno N/A, uveďte hodnotu "N/A".
</t>
        </r>
        <r>
          <rPr>
            <b/>
            <sz val="9"/>
            <color indexed="81"/>
            <rFont val="Tahoma"/>
            <family val="2"/>
            <charset val="238"/>
          </rPr>
          <t>Dobu plnění</t>
        </r>
        <r>
          <rPr>
            <sz val="9"/>
            <color indexed="81"/>
            <rFont val="Tahoma"/>
            <family val="2"/>
            <charset val="238"/>
          </rPr>
          <t xml:space="preserve"> příslušné aktivity uveďte ve formátu měsíc/rok, příp. měsíc/rok až měsíc/rok. Hodnoty musí být shodné jako v kapitole 6 Harmonogram realizace aktivit. 
V případě většího množství oaktivit použijte zobrazte skryté řádky.</t>
        </r>
      </text>
    </comment>
    <comment ref="B286" authorId="0" shapeId="0" xr:uid="{00000000-0006-0000-0000-0000B1000000}">
      <text>
        <r>
          <rPr>
            <sz val="9"/>
            <color indexed="81"/>
            <rFont val="Tahoma"/>
            <family val="2"/>
            <charset val="238"/>
          </rPr>
          <t>Uveďte všechny partnery zapojené do aktivity ve formátu: žadatel, HCP, partner 2, partner 3, ...</t>
        </r>
      </text>
    </comment>
    <comment ref="B287" authorId="0" shapeId="0" xr:uid="{00000000-0006-0000-0000-0000B2000000}">
      <text>
        <r>
          <rPr>
            <sz val="9"/>
            <color indexed="81"/>
            <rFont val="Tahoma"/>
            <family val="2"/>
            <charset val="238"/>
          </rPr>
          <t>Vybírejte z rozevíracího seznamu</t>
        </r>
      </text>
    </comment>
    <comment ref="B288" authorId="0" shapeId="0" xr:uid="{00000000-0006-0000-0000-0000B3000000}">
      <text>
        <r>
          <rPr>
            <sz val="9"/>
            <color indexed="81"/>
            <rFont val="Tahoma"/>
            <family val="2"/>
            <charset val="238"/>
          </rPr>
          <t>Tento konkrétní cíl je povinný, je pevně nastaven, nezasahujte do něj.</t>
        </r>
      </text>
    </comment>
    <comment ref="B289" authorId="0" shapeId="0" xr:uid="{00000000-0006-0000-0000-0000B4000000}">
      <text>
        <r>
          <rPr>
            <sz val="9"/>
            <color indexed="81"/>
            <rFont val="Tahoma"/>
            <family val="2"/>
            <charset val="238"/>
          </rPr>
          <t>Vybírejte aktivity pouze z předdefinovaného seznamu. Vybraná aktivita musí odpovídat vybranému typu aktivity, tj. obojí musí být označeno stejným písmenem, např. typ aktivity H, projektová aktivita H3.</t>
        </r>
      </text>
    </comment>
    <comment ref="B290" authorId="0" shapeId="0" xr:uid="{00000000-0006-0000-0000-0000B5000000}">
      <text>
        <r>
          <rPr>
            <sz val="9"/>
            <color indexed="81"/>
            <rFont val="Tahoma"/>
            <family val="2"/>
            <charset val="238"/>
          </rPr>
          <t xml:space="preserve">Jasně a stručně uveďte, jak bude probíhat daná aktivita a k čemu přispěje. Uveďte rovněž místo realizace aktivity, podíl partnerů na její realizaci a rozpočet na tuto aktivitu. </t>
        </r>
      </text>
    </comment>
    <comment ref="B291" authorId="0" shapeId="0" xr:uid="{00000000-0006-0000-0000-0000B6000000}">
      <text>
        <r>
          <rPr>
            <sz val="9"/>
            <color indexed="81"/>
            <rFont val="Tahoma"/>
            <family val="2"/>
            <charset val="238"/>
          </rPr>
          <t>Nevyplňujte. Toto pole se vyplní automaticky po vybrání možnosti v polích Typ aktivity a Projektová aktivita.</t>
        </r>
      </text>
    </comment>
    <comment ref="B292" authorId="0" shapeId="0" xr:uid="{00000000-0006-0000-0000-0000B7000000}">
      <text>
        <r>
          <rPr>
            <sz val="9"/>
            <color indexed="81"/>
            <rFont val="Tahoma"/>
            <family val="2"/>
            <charset val="238"/>
          </rPr>
          <t>Měrná jednotka je v tomto poli pevně nastavena, nezasahujte do něj.</t>
        </r>
      </text>
    </comment>
    <comment ref="E292" authorId="0" shapeId="0" xr:uid="{00000000-0006-0000-0000-0000B8000000}">
      <text>
        <r>
          <rPr>
            <sz val="9"/>
            <color indexed="81"/>
            <rFont val="Tahoma"/>
            <family val="2"/>
            <charset val="238"/>
          </rPr>
          <t>Výchozí hodnota je v tomto poli pevně nastavena, nezasahujte do něj.</t>
        </r>
      </text>
    </comment>
    <comment ref="G292" authorId="0" shapeId="0" xr:uid="{00000000-0006-0000-0000-0000B9000000}">
      <text>
        <r>
          <rPr>
            <sz val="9"/>
            <color indexed="81"/>
            <rFont val="Tahoma"/>
            <family val="2"/>
            <charset val="238"/>
          </rPr>
          <t>Cílová hodnota měřitelného ukazatele realizací projektu</t>
        </r>
      </text>
    </comment>
    <comment ref="B293" authorId="0" shapeId="0" xr:uid="{00000000-0006-0000-0000-0000BA000000}">
      <text>
        <r>
          <rPr>
            <sz val="9"/>
            <color indexed="81"/>
            <rFont val="Tahoma"/>
            <family val="2"/>
            <charset val="238"/>
          </rPr>
          <t>Uveďte ve formátu měsíc/rok, příp. měsíc/rok až měsíc/rok. Hodnoty musí být shodné jako v kapitole 6 Harmonogram realizace aktivit.</t>
        </r>
      </text>
    </comment>
    <comment ref="B381" authorId="0" shapeId="0" xr:uid="{00000000-0006-0000-0000-0000BB000000}">
      <text>
        <r>
          <rPr>
            <sz val="9"/>
            <color indexed="81"/>
            <rFont val="Tahoma"/>
            <family val="2"/>
            <charset val="238"/>
          </rPr>
          <t>Nevyplňujte. Toto pole se vyplní automaticky po vybrání možnosti v polích Typ aktivity a Projektová aktivita.</t>
        </r>
      </text>
    </comment>
    <comment ref="B382" authorId="0" shapeId="0" xr:uid="{00000000-0006-0000-0000-0000BC000000}">
      <text>
        <r>
          <rPr>
            <sz val="9"/>
            <color indexed="81"/>
            <rFont val="Tahoma"/>
            <family val="2"/>
            <charset val="238"/>
          </rPr>
          <t>Měrná jednotka je v tomto poli pevně nastavena, nezasahujte do něj.</t>
        </r>
      </text>
    </comment>
    <comment ref="E382" authorId="0" shapeId="0" xr:uid="{00000000-0006-0000-0000-0000BD000000}">
      <text>
        <r>
          <rPr>
            <sz val="9"/>
            <color indexed="81"/>
            <rFont val="Tahoma"/>
            <family val="2"/>
            <charset val="238"/>
          </rPr>
          <t>Výchozí hodnota je v tomto poli pevně nastavena, nezasahujte do něj.</t>
        </r>
      </text>
    </comment>
    <comment ref="G382" authorId="0" shapeId="0" xr:uid="{00000000-0006-0000-0000-0000BE000000}">
      <text>
        <r>
          <rPr>
            <sz val="9"/>
            <color indexed="81"/>
            <rFont val="Tahoma"/>
            <family val="2"/>
            <charset val="238"/>
          </rPr>
          <t>Cílová hodnota měřitelného ukazatele realizací projektu</t>
        </r>
      </text>
    </comment>
    <comment ref="F936" authorId="0" shapeId="0" xr:uid="{00000000-0006-0000-0000-0000BF000000}">
      <text>
        <r>
          <rPr>
            <sz val="9"/>
            <color indexed="81"/>
            <rFont val="Tahoma"/>
            <family val="2"/>
            <charset val="238"/>
          </rPr>
          <t>Uveďte cílovou hodnotu, která bude shodná s údajem uvedeným v kapitole 7.2 Volitelné aktivity malého projektu.</t>
        </r>
      </text>
    </comment>
    <comment ref="G936" authorId="0" shapeId="0" xr:uid="{00000000-0006-0000-0000-0000C0000000}">
      <text>
        <r>
          <rPr>
            <sz val="9"/>
            <color indexed="81"/>
            <rFont val="Tahoma"/>
            <family val="2"/>
            <charset val="238"/>
          </rPr>
          <t>Nezasahujte do předvyplněných polí.</t>
        </r>
      </text>
    </comment>
    <comment ref="H936" authorId="0" shapeId="0" xr:uid="{00000000-0006-0000-0000-0000C1000000}">
      <text>
        <r>
          <rPr>
            <sz val="9"/>
            <color indexed="81"/>
            <rFont val="Tahoma"/>
            <family val="2"/>
            <charset val="238"/>
          </rPr>
          <t>Nezasahujte do předvyplněných polí.</t>
        </r>
      </text>
    </comment>
    <comment ref="B942" authorId="0" shapeId="0" xr:uid="{00000000-0006-0000-0000-0000C2000000}">
      <text>
        <r>
          <rPr>
            <sz val="9"/>
            <color indexed="81"/>
            <rFont val="Tahoma"/>
            <family val="2"/>
            <charset val="238"/>
          </rPr>
          <t xml:space="preserve">Přeshraniční spolupráci popište tak, aby ji bylo možno hodnotit podle příslušných kritérií uvedených v Příloze č.II.5 (Hodnotící kritéria pro výběr malých projektů) Příručky pro žadatele a konečné uživatele. 
</t>
        </r>
      </text>
    </comment>
    <comment ref="B943" authorId="0" shapeId="0" xr:uid="{00000000-0006-0000-0000-0000C3000000}">
      <text>
        <r>
          <rPr>
            <sz val="9"/>
            <color indexed="81"/>
            <rFont val="Tahoma"/>
            <family val="2"/>
            <charset val="238"/>
          </rPr>
          <t xml:space="preserve">V prvním poli vyberte hodnotu z rozevíracího seznamu. Pokud uvedete </t>
        </r>
        <r>
          <rPr>
            <b/>
            <sz val="9"/>
            <color indexed="81"/>
            <rFont val="Tahoma"/>
            <family val="2"/>
            <charset val="238"/>
          </rPr>
          <t>Ne</t>
        </r>
        <r>
          <rPr>
            <sz val="9"/>
            <color indexed="81"/>
            <rFont val="Tahoma"/>
            <family val="2"/>
            <charset val="238"/>
          </rPr>
          <t>, bude další řízení o projektu zastaveno. Ve druhém poli popište, jak bude toto kritérium ve smyslu Kapitoly 2.3 Přeshraniční spolupráce Přílohy č.II.5 (Hodnotící kritéria pro výběr malých projektů) Příručky pro žadatele a konečné uživatele naplněno. Délka pole je maximálně 1000 znaků včetně mezer.</t>
        </r>
      </text>
    </comment>
    <comment ref="B944" authorId="0" shapeId="0" xr:uid="{00000000-0006-0000-0000-0000C4000000}">
      <text>
        <r>
          <rPr>
            <sz val="9"/>
            <color indexed="81"/>
            <rFont val="Tahoma"/>
            <family val="2"/>
            <charset val="238"/>
          </rPr>
          <t>V prvním poli vyberte hodnotu z rozevíracího seznamu. Pokud uvedete Ne, bude další řízení o projektu zastaveno. Ve druhém poli popište, jak bude toto kritérium ve smyslu Kapitoly 2.3 Přeshraniční spolupráce Přílohy č.II.5 (Hodnotící kritéria pro výběr malých projektů) Příručky pro žadatele a konečné uživatele naplněno. Délka pole je maximálně 1000 znaků včetně mezer.</t>
        </r>
      </text>
    </comment>
    <comment ref="B945" authorId="0" shapeId="0" xr:uid="{00000000-0006-0000-0000-0000C5000000}">
      <text>
        <r>
          <rPr>
            <sz val="9"/>
            <color indexed="81"/>
            <rFont val="Tahoma"/>
            <family val="2"/>
            <charset val="238"/>
          </rPr>
          <t>V prvním poli vyberte hodnotu z rozevíracího seznamu. Pokud uvedete Ne, bude další řízení o projektu zastaveno. Ve druhém poli popište, jak bude toto kritérium ve smyslu Kapitoly 2.3 Přeshraniční spolupráce Přílohy č.II.5 (Hodnotící kritéria pro výběr malých projektů) Příručky pro žadatele a konečné uživatele naplněno. Délka pole je maximálně 1000 znaků včetně mezer.</t>
        </r>
      </text>
    </comment>
    <comment ref="B946" authorId="0" shapeId="0" xr:uid="{00000000-0006-0000-0000-0000C6000000}">
      <text>
        <r>
          <rPr>
            <sz val="9"/>
            <color indexed="81"/>
            <rFont val="Tahoma"/>
            <family val="2"/>
            <charset val="238"/>
          </rPr>
          <t xml:space="preserve">Přeshraniční dopad popište tak, aby jej bylo možno hodnotit podle příslušných kritérií uvedených v Příloze č.II.5 (Hodnotící kritéria pro výběr malých projektů) Příručky pro žadatele a konečné uživatele. </t>
        </r>
      </text>
    </comment>
    <comment ref="B947" authorId="0" shapeId="0" xr:uid="{00000000-0006-0000-0000-0000C7000000}">
      <text>
        <r>
          <rPr>
            <sz val="9"/>
            <color indexed="81"/>
            <rFont val="Tahoma"/>
            <family val="2"/>
            <charset val="238"/>
          </rPr>
          <t>Popište, jak bude toto kritérium ve smyslu Kapitoly 2.4 Přeshraniční dopad Přílohy č.II.5 (Hodnotící kritéria pro výběr malých projektů) Příručky pro žadatele a konečné uživatele naplněno. Délka pole je maximálně 1000 znaků včetně mezer.</t>
        </r>
      </text>
    </comment>
    <comment ref="B948" authorId="0" shapeId="0" xr:uid="{00000000-0006-0000-0000-0000C8000000}">
      <text>
        <r>
          <rPr>
            <sz val="9"/>
            <color indexed="81"/>
            <rFont val="Tahoma"/>
            <family val="2"/>
            <charset val="238"/>
          </rPr>
          <t>Popište, jak bude toto kritérium ve smyslu Kapitoly 2.4 Přeshraniční dopad Přílohy č.II.5 (Hodnotící kritéria pro výběr malých projektů) Příručky pro žadatele a konečné uživatele naplněno. Délka pole je maximálně 1000 znaků včetně mezer.</t>
        </r>
      </text>
    </comment>
    <comment ref="B949" authorId="0" shapeId="0" xr:uid="{00000000-0006-0000-0000-0000C9000000}">
      <text>
        <r>
          <rPr>
            <sz val="9"/>
            <color indexed="81"/>
            <rFont val="Tahoma"/>
            <family val="2"/>
            <charset val="238"/>
          </rPr>
          <t>Popište, jak bude toto kritérium ve smyslu Kapitoly 2.4 Přeshraniční dopad Přílohy č.II.5 (Hodnotící kritéria pro výběr malých projektů) Příručky pro žadatele a konečné uživatele naplněno. Délka pole je maximálně 1000 znaků včetně mezer.</t>
        </r>
      </text>
    </comment>
    <comment ref="B950" authorId="0" shapeId="0" xr:uid="{00000000-0006-0000-0000-0000CA000000}">
      <text>
        <r>
          <rPr>
            <sz val="9"/>
            <color indexed="81"/>
            <rFont val="Tahoma"/>
            <family val="2"/>
            <charset val="238"/>
          </rPr>
          <t>Popište, jak bude toto kritérium ve smyslu Kapitoly 2.4 Přeshraniční dopad Přílohy č.II.5 (Hodnotící kritéria pro výběr malých projektů) Příručky pro žadatele a konečné uživatele naplněno. Délka pole je maximálně 1000 znaků včetně mezer.</t>
        </r>
      </text>
    </comment>
    <comment ref="B954" authorId="0" shapeId="0" xr:uid="{00000000-0006-0000-0000-0000CB000000}">
      <text>
        <r>
          <rPr>
            <sz val="9"/>
            <color indexed="81"/>
            <rFont val="Tahoma"/>
            <family val="2"/>
            <charset val="238"/>
          </rPr>
          <t>Tuto kapitolu nevyplňujte, pole se automaticky načtou z listu Rozpočet projektu.</t>
        </r>
      </text>
    </comment>
    <comment ref="B969" authorId="0" shapeId="0" xr:uid="{00000000-0006-0000-0000-0000CC000000}">
      <text>
        <r>
          <rPr>
            <sz val="9"/>
            <color indexed="81"/>
            <rFont val="Tahoma"/>
            <family val="2"/>
            <charset val="238"/>
          </rPr>
          <t xml:space="preserve">Tuto tabulku nevyplňujte, generuje se automaticky z listu Podrobný rozpočet projektu.
</t>
        </r>
      </text>
    </comment>
    <comment ref="B974" authorId="0" shapeId="0" xr:uid="{00000000-0006-0000-0000-0000CD000000}">
      <text>
        <r>
          <rPr>
            <sz val="9"/>
            <color indexed="81"/>
            <rFont val="Tahoma"/>
            <family val="2"/>
            <charset val="238"/>
          </rPr>
          <t>Tuto kapitolu nevyplňujte v položkách Celkový rozpořet malého projektu a Spolufinancování ze zdrojů EU, pole se automaticky načtou z listu Rozpočet projektu. Žadatelé ze SR nevyplňují rovněž řádek Spolufinancování ze zdrojů státního rozpočtu.Vyplňte pouze částky u dalších polí.</t>
        </r>
      </text>
    </comment>
    <comment ref="B991" authorId="0" shapeId="0" xr:uid="{00000000-0006-0000-0000-0000CE000000}">
      <text>
        <r>
          <rPr>
            <sz val="9"/>
            <color indexed="81"/>
            <rFont val="Tahoma"/>
            <family val="2"/>
            <charset val="238"/>
          </rPr>
          <t>Kliknutím na čtvereček před číslem přílohy označíte, kterou přílohu přikládáte. Prvních devět příloh je povinných, nejsou však relevantní pro všechny žadatele.
V případě potřeby můžete vkládat další vlastní přílohy. Jejich názvy připojte za stávající seznam. Pokračujte přitom v číslování.</t>
        </r>
      </text>
    </comment>
    <comment ref="B1021" authorId="0" shapeId="0" xr:uid="{00000000-0006-0000-0000-0000CF000000}">
      <text>
        <r>
          <rPr>
            <sz val="9"/>
            <color indexed="81"/>
            <rFont val="Tahoma"/>
            <family val="2"/>
            <charset val="238"/>
          </rPr>
          <t>Do čestného prohlášení, prosím, nezasahujte, ponechejte ho ve stávajícím stavu.</t>
        </r>
      </text>
    </comment>
    <comment ref="B1031" authorId="0" shapeId="0" xr:uid="{00000000-0006-0000-0000-0000D0000000}">
      <text>
        <r>
          <rPr>
            <sz val="9"/>
            <color indexed="81"/>
            <rFont val="Tahoma"/>
            <family val="2"/>
            <charset val="238"/>
          </rPr>
          <t>V případě, že bude žádost podepisovat více osob (např. u kolektivního statutárního orgánu), vložte další řádky.</t>
        </r>
      </text>
    </comment>
    <comment ref="B1033" authorId="0" shapeId="0" xr:uid="{00000000-0006-0000-0000-0000D1000000}">
      <text>
        <r>
          <rPr>
            <sz val="9"/>
            <color indexed="81"/>
            <rFont val="Tahoma"/>
            <family val="2"/>
            <charset val="238"/>
          </rPr>
          <t>V případě, že bude žádost podepisovat více osob (např. u kolektivního statutárního orgánu), vložte další řádky.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Karovič Branislav</author>
  </authors>
  <commentList>
    <comment ref="A1" authorId="0" shapeId="0" xr:uid="{00000000-0006-0000-0100-000001000000}">
      <text>
        <r>
          <rPr>
            <b/>
            <sz val="9"/>
            <color indexed="81"/>
            <rFont val="Tahoma"/>
            <family val="2"/>
            <charset val="238"/>
          </rPr>
          <t>Žiadateľ uvádza iba oprávnené výdavky v zmysle "Oprávnenosti výdavkov".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Rostislav Trávníček</author>
  </authors>
  <commentList>
    <comment ref="D9" authorId="0" shapeId="0" xr:uid="{00000000-0006-0000-0200-000001000000}">
      <text>
        <r>
          <rPr>
            <sz val="9"/>
            <color indexed="81"/>
            <rFont val="Tahoma"/>
            <family val="2"/>
            <charset val="238"/>
          </rPr>
          <t>V případě, že potřebujete pracovní pozici popsat podrobněji, využijte k tomu pole Žádosti o NFP číslo 4.7 Technické zajištění malého projektu (podrobnější popis položek rozpočtu).</t>
        </r>
      </text>
    </comment>
    <comment ref="F14" authorId="0" shapeId="0" xr:uid="{00000000-0006-0000-0200-000002000000}">
      <text>
        <r>
          <rPr>
            <sz val="9"/>
            <color indexed="81"/>
            <rFont val="Tahoma"/>
            <family val="2"/>
            <charset val="238"/>
          </rPr>
          <t>V případě, že potřebujete položky cestovních nákladů a nákladů na ubytování popsat podrobněji, využijte k tomu pole Žádosti o NFP číslo 4.7 Technické zajištění malého projektu (podrobnější popis položek rozpočtu).</t>
        </r>
      </text>
    </comment>
    <comment ref="F18" authorId="0" shapeId="0" xr:uid="{00000000-0006-0000-0200-000003000000}">
      <text>
        <r>
          <rPr>
            <sz val="9"/>
            <color indexed="81"/>
            <rFont val="Tahoma"/>
            <family val="2"/>
            <charset val="238"/>
          </rPr>
          <t>V případě, že potřebujete položky nákladů na expertízu a jiné externí služby popsat podrobněji, využijte k tomu pole Žádosti o NFP číslo 4.7 Technické zajištění malého projektu (podrobnější popis položek rozpočtu).</t>
        </r>
      </text>
    </comment>
    <comment ref="F22" authorId="0" shapeId="0" xr:uid="{00000000-0006-0000-0200-000004000000}">
      <text>
        <r>
          <rPr>
            <sz val="9"/>
            <color indexed="81"/>
            <rFont val="Tahoma"/>
            <family val="2"/>
            <charset val="238"/>
          </rPr>
          <t>V případě, že potřebujete položky nákladů na vybavení popsat podrobněji, využijte k tomu pole Žádosti o NFP číslo 4.7 Technické zajištění malého projektu (podrobnější popis položek rozpočtu).</t>
        </r>
      </text>
    </comment>
    <comment ref="F26" authorId="0" shapeId="0" xr:uid="{00000000-0006-0000-0200-000005000000}">
      <text>
        <r>
          <rPr>
            <sz val="9"/>
            <color indexed="81"/>
            <rFont val="Tahoma"/>
            <family val="2"/>
            <charset val="238"/>
          </rPr>
          <t>V případě, že potřebujete položky investic popsat podrobněji, využijte k tomu pole Žádosti o NFP číslo 4.7 Technické zajištění malého projektu (podrobnější popis položek rozpočtu).</t>
        </r>
      </text>
    </comment>
    <comment ref="F30" authorId="0" shapeId="0" xr:uid="{00000000-0006-0000-0200-000006000000}">
      <text>
        <r>
          <rPr>
            <sz val="9"/>
            <color indexed="81"/>
            <rFont val="Tahoma"/>
            <family val="2"/>
            <charset val="238"/>
          </rPr>
          <t>V případě, že potřebujete položky kancelářských a administrativních nákladů popsat podrobněji, využijte k tomu pole Žádosti o NFP číslo 4.7 Technické zajištění malého projektu (podrobnější popis položek rozpočtu).</t>
        </r>
      </text>
    </comment>
    <comment ref="F34" authorId="0" shapeId="0" xr:uid="{00000000-0006-0000-0200-000007000000}">
      <text>
        <r>
          <rPr>
            <sz val="9"/>
            <color indexed="81"/>
            <rFont val="Tahoma"/>
            <family val="2"/>
            <charset val="238"/>
          </rPr>
          <t>V případě, že potřebujete položky příjmů malého projektu popsat podrobněji, využijte k tomu pole Žádosti o NFP číslo 4.7 Technické zajištění malého projektu (podrobnější popis položek rozpočtu).</t>
        </r>
      </text>
    </comment>
    <comment ref="B39" authorId="0" shapeId="0" xr:uid="{00000000-0006-0000-0200-000008000000}">
      <text>
        <r>
          <rPr>
            <sz val="9"/>
            <color indexed="81"/>
            <rFont val="Tahoma"/>
            <family val="2"/>
            <charset val="238"/>
          </rPr>
          <t>Nevyplňujte, jsou zde přednastavené vzorce.</t>
        </r>
      </text>
    </comment>
    <comment ref="B40" authorId="0" shapeId="0" xr:uid="{00000000-0006-0000-0200-000009000000}">
      <text>
        <r>
          <rPr>
            <sz val="9"/>
            <color indexed="81"/>
            <rFont val="Tahoma"/>
            <family val="2"/>
            <charset val="238"/>
          </rPr>
          <t xml:space="preserve">Vyplňte pouze procenta, částka se vyplní sama.
</t>
        </r>
      </text>
    </comment>
    <comment ref="H40" authorId="0" shapeId="0" xr:uid="{00000000-0006-0000-0200-00000A000000}">
      <text>
        <r>
          <rPr>
            <sz val="9"/>
            <color indexed="81"/>
            <rFont val="Tahoma"/>
            <family val="2"/>
            <charset val="238"/>
          </rPr>
          <t>Vložte požadované procento spolufinancování (zaokrouhleno na 2 desetinná místa).</t>
        </r>
        <r>
          <rPr>
            <b/>
            <sz val="9"/>
            <color indexed="81"/>
            <rFont val="Tahoma"/>
            <family val="2"/>
            <charset val="238"/>
          </rPr>
          <t xml:space="preserve"> V případě, že hodnota příjmů malého projektu překročí hodnotu vlastního financování, bude toto procento automaticky upraveno. Tuto upravenou hodnotu neměňte! </t>
        </r>
        <r>
          <rPr>
            <sz val="9"/>
            <color indexed="81"/>
            <rFont val="Tahoma"/>
            <family val="2"/>
            <charset val="238"/>
          </rPr>
          <t xml:space="preserve"> Částku nevyplňujte, ať nenarušíte vzorec, doplní se sama.</t>
        </r>
      </text>
    </comment>
    <comment ref="B41" authorId="0" shapeId="0" xr:uid="{00000000-0006-0000-0200-00000B000000}">
      <text>
        <r>
          <rPr>
            <sz val="9"/>
            <color indexed="81"/>
            <rFont val="Tahoma"/>
            <family val="2"/>
            <charset val="238"/>
          </rPr>
          <t>Tento řádek nevyplňujte, jsou zde přednastavené vzorce</t>
        </r>
      </text>
    </comment>
    <comment ref="B42" authorId="0" shapeId="0" xr:uid="{00000000-0006-0000-0200-00000C000000}">
      <text>
        <r>
          <rPr>
            <sz val="9"/>
            <color indexed="81"/>
            <rFont val="Tahoma"/>
            <family val="2"/>
            <charset val="238"/>
          </rPr>
          <t>Nevyplňujte, jsou zde přednastavené vzorce.</t>
        </r>
      </text>
    </comment>
    <comment ref="E43" authorId="0" shapeId="0" xr:uid="{00000000-0006-0000-0200-00000D000000}">
      <text>
        <r>
          <rPr>
            <sz val="9"/>
            <color indexed="81"/>
            <rFont val="Tahoma"/>
            <family val="2"/>
            <charset val="238"/>
          </rPr>
          <t xml:space="preserve">
Pouze pro žadatele ze Slovenska. Vyplňte pouze procento spolufinancování (10 nebo 15 % podle typu organizace). Žadatelé z ČR nevyplňují.</t>
        </r>
      </text>
    </comment>
    <comment ref="B44" authorId="0" shapeId="0" xr:uid="{00000000-0006-0000-0200-00000E000000}">
      <text>
        <r>
          <rPr>
            <sz val="9"/>
            <color indexed="81"/>
            <rFont val="Tahoma"/>
            <family val="2"/>
            <charset val="238"/>
          </rPr>
          <t>Nevyplňujte, jsou zde přednastavené vzorce.</t>
        </r>
      </text>
    </comment>
    <comment ref="B46" authorId="0" shapeId="0" xr:uid="{00000000-0006-0000-0200-00000F000000}">
      <text>
        <r>
          <rPr>
            <sz val="9"/>
            <color indexed="81"/>
            <rFont val="Tahoma"/>
            <family val="2"/>
            <charset val="238"/>
          </rPr>
          <t>Nevyplňujte, jsou zde přednastavené vzorce.</t>
        </r>
      </text>
    </comment>
    <comment ref="B47" authorId="0" shapeId="0" xr:uid="{00000000-0006-0000-0200-000010000000}">
      <text>
        <r>
          <rPr>
            <sz val="9"/>
            <color indexed="81"/>
            <rFont val="Tahoma"/>
            <family val="2"/>
            <charset val="238"/>
          </rPr>
          <t>Tento řádek nevyplňujte, jsou zde přednastavené vzorce</t>
        </r>
      </text>
    </comment>
    <comment ref="B48" authorId="0" shapeId="0" xr:uid="{00000000-0006-0000-0200-000011000000}">
      <text>
        <r>
          <rPr>
            <sz val="9"/>
            <color indexed="81"/>
            <rFont val="Tahoma"/>
            <family val="2"/>
            <charset val="238"/>
          </rPr>
          <t>Nevyplňujte, jsou zde přednastavené vzorce.</t>
        </r>
        <r>
          <rPr>
            <sz val="9"/>
            <color indexed="81"/>
            <rFont val="Tahoma"/>
            <family val="2"/>
            <charset val="238"/>
          </rPr>
          <t xml:space="preserve">
</t>
        </r>
      </text>
    </comment>
    <comment ref="B49" authorId="0" shapeId="0" xr:uid="{00000000-0006-0000-0200-000012000000}">
      <text>
        <r>
          <rPr>
            <sz val="9"/>
            <color indexed="81"/>
            <rFont val="Tahoma"/>
            <family val="2"/>
            <charset val="238"/>
          </rPr>
          <t xml:space="preserve">Nevyplňujte, jsou zde přednastavené vzorce.
</t>
        </r>
      </text>
    </comment>
    <comment ref="B50" authorId="0" shapeId="0" xr:uid="{00000000-0006-0000-0200-000013000000}">
      <text>
        <r>
          <rPr>
            <sz val="9"/>
            <color indexed="81"/>
            <rFont val="Tahoma"/>
            <family val="2"/>
            <charset val="238"/>
          </rPr>
          <t>Tento řádek nevyplňujte, jsou zde přednastavené vzorce</t>
        </r>
        <r>
          <rPr>
            <sz val="9"/>
            <color indexed="81"/>
            <rFont val="Tahoma"/>
            <family val="2"/>
            <charset val="238"/>
          </rPr>
          <t xml:space="preserve">
</t>
        </r>
      </text>
    </comment>
    <comment ref="B51" authorId="0" shapeId="0" xr:uid="{00000000-0006-0000-0200-000014000000}">
      <text>
        <r>
          <rPr>
            <sz val="9"/>
            <color indexed="81"/>
            <rFont val="Tahoma"/>
            <family val="2"/>
            <charset val="238"/>
          </rPr>
          <t>Nevyplňujte, jsou zde přednastavené vzorce.</t>
        </r>
      </text>
    </comment>
    <comment ref="B52" authorId="0" shapeId="0" xr:uid="{00000000-0006-0000-0200-000015000000}">
      <text>
        <r>
          <rPr>
            <sz val="9"/>
            <color indexed="81"/>
            <rFont val="Tahoma"/>
            <family val="2"/>
            <charset val="238"/>
          </rPr>
          <t xml:space="preserve">Nevyplňujte, jsou zde přednastavené vzorce.
</t>
        </r>
      </text>
    </comment>
    <comment ref="B54" authorId="0" shapeId="0" xr:uid="{00000000-0006-0000-0200-000016000000}">
      <text>
        <r>
          <rPr>
            <sz val="9"/>
            <color indexed="81"/>
            <rFont val="Tahoma"/>
            <family val="2"/>
            <charset val="238"/>
          </rPr>
          <t>V případě, že bude žádost podepisovat více osob (např. u kolektivního statutárního orgánu), vložte další řádky.</t>
        </r>
      </text>
    </comment>
    <comment ref="B56" authorId="0" shapeId="0" xr:uid="{00000000-0006-0000-0200-000017000000}">
      <text>
        <r>
          <rPr>
            <sz val="9"/>
            <color indexed="81"/>
            <rFont val="Tahoma"/>
            <family val="2"/>
            <charset val="238"/>
          </rPr>
          <t>V případě, že bude žádost podepisovat více osob (např. u kolektivního statutárního orgánu), vložte další řádky.</t>
        </r>
      </text>
    </comment>
  </commentList>
</comments>
</file>

<file path=xl/sharedStrings.xml><?xml version="1.0" encoding="utf-8"?>
<sst xmlns="http://schemas.openxmlformats.org/spreadsheetml/2006/main" count="8055" uniqueCount="1713">
  <si>
    <t xml:space="preserve">Kód výzvy: </t>
  </si>
  <si>
    <t>Titul</t>
  </si>
  <si>
    <t>E-mail:</t>
  </si>
  <si>
    <t>Okres (NUTS IV):</t>
  </si>
  <si>
    <t>Obec:</t>
  </si>
  <si>
    <t>Projektová aktivita</t>
  </si>
  <si>
    <t>Kód</t>
  </si>
  <si>
    <t>N/A</t>
  </si>
  <si>
    <t>15 % Flat rate podľa čl.68 ods.1 písm.b) nar.1303/2013:</t>
  </si>
  <si>
    <t>Výdavky na prípravu projektu:</t>
  </si>
  <si>
    <t xml:space="preserve"> </t>
  </si>
  <si>
    <t>HCP</t>
  </si>
  <si>
    <t>Podpis:</t>
  </si>
  <si>
    <t>1. Príprava projektu (max 5% z celkového rozpočtu)</t>
  </si>
  <si>
    <t>Percentá:</t>
  </si>
  <si>
    <t>Suma:</t>
  </si>
  <si>
    <t>Názov položky</t>
  </si>
  <si>
    <t>Jednotka</t>
  </si>
  <si>
    <t>Popis</t>
  </si>
  <si>
    <t>Aktivita</t>
  </si>
  <si>
    <t>Počet jednotiek</t>
  </si>
  <si>
    <t>Cena za jednotku</t>
  </si>
  <si>
    <t>Spolu</t>
  </si>
  <si>
    <t>2. Personálne výdavky</t>
  </si>
  <si>
    <t>Pracovná pozícia</t>
  </si>
  <si>
    <t>prac.pomer/úvezok</t>
  </si>
  <si>
    <t>TPP</t>
  </si>
  <si>
    <t>hod</t>
  </si>
  <si>
    <t>3. Cestovné výdavky a výdavky na ubytovanie</t>
  </si>
  <si>
    <t>4. Výdavky na expertízu a iné externé služby</t>
  </si>
  <si>
    <t>5. Výdavky na vybavenie</t>
  </si>
  <si>
    <t>6. Investície</t>
  </si>
  <si>
    <t>7. Kancelárske, administratívne a iné nepriame výdavky</t>
  </si>
  <si>
    <t>Výdavky spolu:</t>
  </si>
  <si>
    <t>Priame výdavky projektu:</t>
  </si>
  <si>
    <t>Nepriame výdavky projektu:</t>
  </si>
  <si>
    <r>
      <t>Sídlo:</t>
    </r>
    <r>
      <rPr>
        <i/>
        <sz val="12"/>
        <color indexed="8"/>
        <rFont val="Arial Narrow"/>
        <family val="2"/>
        <charset val="238"/>
      </rPr>
      <t/>
    </r>
  </si>
  <si>
    <t>DIČ:</t>
  </si>
  <si>
    <t xml:space="preserve">Sídlo: </t>
  </si>
  <si>
    <t>01 Nenávratný grant</t>
  </si>
  <si>
    <t>Prioritná os</t>
  </si>
  <si>
    <t>1 Využívanie inovačného potenciálu</t>
  </si>
  <si>
    <t>2 Kvalitné životné prostredie</t>
  </si>
  <si>
    <t>3 Rozvoj miestnych iniciatív</t>
  </si>
  <si>
    <t>4 Technická pomoc</t>
  </si>
  <si>
    <t>Špecifický (konkrétny) cieľ</t>
  </si>
  <si>
    <t>1.1 Zvýšenie relevantnosti obsahu vzdelávania pre potreby trhu práce s cieľom zlepšenia uplatniteľnosti na trhu práce</t>
  </si>
  <si>
    <t>1.2 Zintenzívnenie využívania výsledkov aplikovaného výskumu najmä malými a strednými podnikmi</t>
  </si>
  <si>
    <t>2.1 Zvýšenie atraktívnosti kultúrneho a prírodného dedičstva pre obyvateľov a návštevníkov cezhraničného regiónu</t>
  </si>
  <si>
    <t>2.2 Ochrana biodiverzity cezhraničného územia prostredníctvom spolupráce v oblasti ochrany a koordinovaného riadenia prírodne významných území</t>
  </si>
  <si>
    <t>3.1 Zvýšenie kvalitatívnej úrovne cezhraničnej spolupráce miestnych a regionálnych aktérov</t>
  </si>
  <si>
    <t>4.1 Zabezpečenie kvalitneja plynulej implementácie programu ako predpokladu zabezpečenia dosiahnutia stanovených cieľov</t>
  </si>
  <si>
    <t>Oblasť intervencie</t>
  </si>
  <si>
    <t>116 Zlepšenie kvality a efektívnosti terciárneho a ekvivalentného vzdelávania a prístupu k nemu s cieľom zvýšiť počet študujúcich a úroveň vzdelania, najmä v prípade znevýhodnených skupín.</t>
  </si>
  <si>
    <t>117 Zlepšovanie rovnocenného prístupu  k celoživotnému vzdelávaniu pre všetky vekové skupiny v rámci formálneho, neformálneho a informálneho vzdelávania, zvyšovanie vedomostí, zručností a spôsobilostí pracovnej sily  a podpora flexibilných spôsobov vzdelávania, a to aj usmerňovanímpri výbere povolania  a potvrdzovaním nadobudnutých zručností.</t>
  </si>
  <si>
    <t>118 Zvyšovanie významu systémov vzdelávania a odbornej prípravy z hľadiska pracovného trhu, uľahčovanie prechodu od vzdelávania k zamestnaniu a zlepšovanie systémov odborného vzdelávania a prípravy a ich kvality, a to aj prostredníctvom mechanizmov na predvídanie zručností, úpravu učebných plánov a vytváranie a rozvoj systémov vzdelávania na pracovisku vrátane systémov duálneho vzdelávania a učňovského vzdelávania.</t>
  </si>
  <si>
    <t>060 Výskumné a inovačné činnosti vo verejných výskumných strediskách a v kompetenčných centrách vrátane nadväzovania kontaktov</t>
  </si>
  <si>
    <t>062 Transfer technológií a spolupráca medzi univerzitami a podnikmi najmä v prospech MSP</t>
  </si>
  <si>
    <t>063 Podpora klastrov a podnikateľských sietí najmä v prospech MSP</t>
  </si>
  <si>
    <t>064 Výskumné a inovačné procesy v MSP (vrátane systémov poukazov, inovácií v oblasti postupov, projektov, služieb a sociálnej inovácie)</t>
  </si>
  <si>
    <t>034 Rekonštruované alebo skvalitnené iné typy ciest (diaľnice, národné, regionálne alebo miestne cesty)</t>
  </si>
  <si>
    <t>121 Príprava, vykonávanie, monitorovanie a kontrola</t>
  </si>
  <si>
    <t>122 Hodnotenie a štúdie</t>
  </si>
  <si>
    <t xml:space="preserve">123 Informovanie a komunikácia </t>
  </si>
  <si>
    <t>Forma financovania</t>
  </si>
  <si>
    <t>Typ územia</t>
  </si>
  <si>
    <t>Výzva</t>
  </si>
  <si>
    <t>INTERREG V-A SK-CZ/2016/01</t>
  </si>
  <si>
    <t>INTERREG V-A SK-CZ/2016/02</t>
  </si>
  <si>
    <t>INTERREG V-A SK-CZ/2016/03</t>
  </si>
  <si>
    <t>INTERREG V-A SK-CZ/2016/04</t>
  </si>
  <si>
    <t>PO</t>
  </si>
  <si>
    <t>KC</t>
  </si>
  <si>
    <t>Oblasť intervencie podľa PO</t>
  </si>
  <si>
    <t>NUTS II - SR</t>
  </si>
  <si>
    <t>východné Slovensko</t>
  </si>
  <si>
    <t>NUTS III - SR</t>
  </si>
  <si>
    <t>NUTS II - ČR</t>
  </si>
  <si>
    <t>NUTS III - ČR</t>
  </si>
  <si>
    <t>Jihovýchod</t>
  </si>
  <si>
    <t>Střední Morava</t>
  </si>
  <si>
    <t>Moravskoslezsko</t>
  </si>
  <si>
    <t>Jihomoravský kraj</t>
  </si>
  <si>
    <t>Zlínský kraj</t>
  </si>
  <si>
    <t>Moravskoslezský kraj</t>
  </si>
  <si>
    <t>-</t>
  </si>
  <si>
    <t xml:space="preserve">Typ aktivity: </t>
  </si>
  <si>
    <t>Projektová aktivita:</t>
  </si>
  <si>
    <t>AKTIVITY</t>
  </si>
  <si>
    <t>Typ aktivity</t>
  </si>
  <si>
    <t xml:space="preserve">Analýza spoločných potrieb/výziev. </t>
  </si>
  <si>
    <t>Spoločné nástroje na podporu odborného vzdelávania v cezhraničnom regióne</t>
  </si>
  <si>
    <t>Príprava nových spoločných vzdelávacích programov/výstupov.</t>
  </si>
  <si>
    <t>Príprava inovovaných spoločných vzdelávacích programov/výstupov.</t>
  </si>
  <si>
    <t xml:space="preserve">Testovanie vytvorených spoločných vzdelávacích programov/výstupov v praxi a vyhodnotenie efektivity[1] (napr. prostredníctvom školení, skúšobných lekcií, spoločných prác).  </t>
  </si>
  <si>
    <t xml:space="preserve">Zavedenie (využitie) vytvorených spoločných vzdelávacích programov/výstupov do praxe a vyhodnotenie efektivity1 (zavedenie do procesu výučby). </t>
  </si>
  <si>
    <t>Vytvorené spoločné prvky systému vzdelávania aplikované v cezhraničnom regióne</t>
  </si>
  <si>
    <t>Zavedenie a využitie e-learningu.</t>
  </si>
  <si>
    <t xml:space="preserve">Vydanie/tlač pracovných listov/ pracovných zošitov, učebníc/učebných textov/metodických príručiek. </t>
  </si>
  <si>
    <t>Školenie/tréning doktorandov/pedagógov.</t>
  </si>
  <si>
    <t>Počet účastníkov cezhraničných programov spoločného vzdelávania a odbornej prípravy na podporu zamestnanosti mladých ľudí, možnosti vzdelávania a vyššieho odborného vzdelávania (spoločný pre EÚS č. 46)</t>
  </si>
  <si>
    <t>Výmenné stáže doktorandov/pedagógov.</t>
  </si>
  <si>
    <t>Výmenné stáže/pobyty žiakov/študentov.</t>
  </si>
  <si>
    <t>Realizácia seminárov.</t>
  </si>
  <si>
    <t>Spoločná konferencia.</t>
  </si>
  <si>
    <t xml:space="preserve">Prezentácia spoločných výstupov/propagácia (doplnková aktivita).  </t>
  </si>
  <si>
    <t>Vydanie/tlač publikačných výstupov.</t>
  </si>
  <si>
    <t>Obstaranie vybavenia potrebného k príprave/zavedeniu spoločných programov/výstupov.</t>
  </si>
  <si>
    <t>Stavebné práce/úpravy súvisiace so zavedením spoločných vzdelávacích programov/výstupov.</t>
  </si>
  <si>
    <t>Obstaranie nehnuteľností súvisiacich so zavedením spoločných vzdelávacích programov/výstupov.</t>
  </si>
  <si>
    <t>Spracovanie štúdie k systematizácii spolupráce medzi vzdelávacími inštitúciami a zamestnávateľmi</t>
  </si>
  <si>
    <t>Spracovanie spoločnej stratégie</t>
  </si>
  <si>
    <t>Spracovanie spoločnej analýzy/štúdie  v oblasti priblíženia ponuky vzdelávania a potrieb trhu práce za podmienky ich reálneho uplatnenia</t>
  </si>
  <si>
    <t>Spracovanie spoločnej koncepcie smerujúcej k zlepšeniu postavenia absolventov na cezhraničnom trhu práce</t>
  </si>
  <si>
    <t>Aktivita smerujúca k odstráneniu bariér pri uznávaní kvalifikácií medzi oboma členskými štátmi</t>
  </si>
  <si>
    <t>Spracovanie spoločnej databázy</t>
  </si>
  <si>
    <t>Poriadení vybavení nevyhnutného pre realizáciu praxe/výučby</t>
  </si>
  <si>
    <t>Vytvorenie spoločného informačného/manažérskeho systému</t>
  </si>
  <si>
    <t>Realizácia spoločnej vzdelávacej aktivity v spolupráci s inštitúciami trhu práce</t>
  </si>
  <si>
    <t>Spoločná príprava konceptu praktickej výučby v podnikoch či inštitúciách (napr. koncepty duálneho vzdelávania)</t>
  </si>
  <si>
    <t>Aktivity k zavádzaní opatrení / realizácia stratégie</t>
  </si>
  <si>
    <t>Realizácia zavedenia potrebných prvkov teórie/praxe do výučby zo strany zamestnávateľov (aj formou firemných škôl)</t>
  </si>
  <si>
    <t>Realizácia cezhraničných stáží a praxí  žiakov a študentov škôl u potenciálnych zamestnávateľov</t>
  </si>
  <si>
    <t>Spracovanie analýzy potrieb zamestnávateľov v cezhraničnom regióne</t>
  </si>
  <si>
    <t>Vydanie/tlač publikačných výstupov</t>
  </si>
  <si>
    <t>Prezentácia spoločných výstupov/propagácia (doplnková aktivita)</t>
  </si>
  <si>
    <t>Realizácia spoločného seminára/konferencie/okrúhleho stola</t>
  </si>
  <si>
    <t>Realizácia propagačného/informačného/osvetového opatrení smerovaného voči zamestnávateľom v spoločnom regióne</t>
  </si>
  <si>
    <t>Príprava a realizácia výmenného pobytu/stáže pedagógov</t>
  </si>
  <si>
    <t>Príprava a realizácia výmenného pobytu/stáže žiakov/študentov</t>
  </si>
  <si>
    <t>Nákup vybavenia potrebného pre realizáciu aktivít projektu</t>
  </si>
  <si>
    <t>Spracovaní výstupov z výmenného pobytu/stáže</t>
  </si>
  <si>
    <t>Stavebné úpravy súvisiace s umiestnením vybavenia pre realizáciu projektu</t>
  </si>
  <si>
    <t>Prezentačné a propagačné aktivity vo vzťahu k realizovanému projektu (iba doplnkovo)</t>
  </si>
  <si>
    <t>Vytvorenie pracovnej/expertnej skupiny</t>
  </si>
  <si>
    <t>Stretnutie pracovnej/ expertnej skupiny</t>
  </si>
  <si>
    <t>Vytvorenie partnerskej siete vzdelávacích inštitúcií a regionálnych zamestnávateľov za účelom rozvoja ľudských zdrojov v prihraničnom regióne</t>
  </si>
  <si>
    <t>Zavádzanie nových riešení a prístupov v oblasti rozvoja ľudských zdrojov</t>
  </si>
  <si>
    <t>Spracovanie spoločných plánov/koncepcií/ stratégií rozvoja ľudských zdrojov vrátane celoživotného vzdelávania</t>
  </si>
  <si>
    <t>Vytvorenie spoločnej databázy v oblasti rozvoja ľudských zdrojov</t>
  </si>
  <si>
    <t>Vytvorenie spoločnej informačnej platformy v oblasti  rozvoja ľudských zdrojov</t>
  </si>
  <si>
    <t>Vytvorenie spoločnej informačnej platformy v oblasti  celoživotného vzdelávania</t>
  </si>
  <si>
    <t>Tvorba kanálu/mechanizmu výmeny a zdieľania informácií a dát</t>
  </si>
  <si>
    <t>Definovanie spoločných tém, potrieb a problémov</t>
  </si>
  <si>
    <t>Dotazníkové šetrenie</t>
  </si>
  <si>
    <t>Zber dát</t>
  </si>
  <si>
    <t>Spracovanie externých posudkov/ hodnotení</t>
  </si>
  <si>
    <t>Realizácia okrúhlych stolov k prepojení  regionálnych aktérov v oblasti celoživotného vzdelávania</t>
  </si>
  <si>
    <t>Realizácia okrúhlych stolov k prepojení  regionálnych aktérov v oblasti rozvoja ľudských zdrojov</t>
  </si>
  <si>
    <t>Realizácia stretnutí  HR špecialistov pôsobiacich v príhraničnom území smerujúca k výmene skúseností/ know-how  a definícii potrieb trhu práce</t>
  </si>
  <si>
    <t>Realizácia spoločného seminára/ konferencie k problematike rozvoja ľudských zdrojov</t>
  </si>
  <si>
    <t xml:space="preserve">Realizácia spoločných propagačných materiálov k podpore rozvoja celoživotného vzdelávania </t>
  </si>
  <si>
    <t>Verejná prezentácia/ diskusia</t>
  </si>
  <si>
    <t xml:space="preserve">Prezentačné a propagačné aktivity vo vzťahu k realizovanému projektu </t>
  </si>
  <si>
    <t>Podporené partnerstvá v oblasti vzdelávania (vrátane celoživotného vzdelávania)</t>
  </si>
  <si>
    <t>Usporiadane spoločného veľtrhu prezentujúceho vzdelávacie aktivity a uplatniteľnosť na trhu práce (vrátane poriadení stánkov, ich vybavení, propagačných materiálov, poplatkov)</t>
  </si>
  <si>
    <t>Vytvorenie spoločnej internetovej prezentácie</t>
  </si>
  <si>
    <t>Realizácia spoločnej burzy príležitostí</t>
  </si>
  <si>
    <t>Vytvorenie spoločnej databázy</t>
  </si>
  <si>
    <t>Poriadenie vybavení v súvislosti s realizáciou prezentačných aktivít</t>
  </si>
  <si>
    <t>Realizácia spoločných konferencií/seminárov</t>
  </si>
  <si>
    <t>Realizácia spoločného prezentačného podujatí  k zvýšeniu povedomia žiakov a rodičov o ponuke vzdelávania najme v technických odboroch</t>
  </si>
  <si>
    <t>Účasť na veľtrhoch trhu práce (vrátane poriadení stánkov, ich vybavení, propagačných materiálov, poplatkov)</t>
  </si>
  <si>
    <t>Realizácia dní otvorených dverí</t>
  </si>
  <si>
    <t>Vytvorenie propagačných materiálov</t>
  </si>
  <si>
    <t>Realizácia konzultácií a poradenstva</t>
  </si>
  <si>
    <t>Vytvorenie siete vzdelávacích inštitúcií a zamestnávateľov k prenosu skúseností, požiadaviek trhu práce na vzdelávací systém, zaistenie odborných stáží priamo u zamestnávateľov, zdielaní potrebnej infraštruktúry, zdielaní dát a informácií</t>
  </si>
  <si>
    <t>Spracovanie spoločných metodík</t>
  </si>
  <si>
    <t>Využitie spoločne pripravených foriem výučby (workshopy pre žiakov a študentov, skúšobné lekcie, spoločné práce žiakov/študentov)</t>
  </si>
  <si>
    <t>Vytvorenie prvkov spoločnej výučby orientovaného na reálne potreby trhu práce najme v technických oboroch</t>
  </si>
  <si>
    <t>Výmenné stáže žiakov/študentov za účelom získanie praxe pri využití nových technológií, zariadení a vzdelávacích postupov</t>
  </si>
  <si>
    <t>Školenie pedagógov za účelom získanie praxe pri využití nových technológií, zariadení a vzdelávacích postupov</t>
  </si>
  <si>
    <t>Výmenné stáže pedagógov za účelom získanie praxe pri využití nových technológií, zariadení a vzdelávacích postupov</t>
  </si>
  <si>
    <t xml:space="preserve">Stretnutia zainteresovaných osôb k vzájomnej výmene skúseností  a získaných poznatkov z realizácie projektu </t>
  </si>
  <si>
    <t>Príprava spoločných vzdelávacích výstupov/ programov</t>
  </si>
  <si>
    <t>Stavebné práce/ úpravy v súvislosti so skvalitnením vzdelávacej infraštruktúry</t>
  </si>
  <si>
    <t>Spracovanie projektovej/realizačnej dokumentácie</t>
  </si>
  <si>
    <t>Poriadenie vybavenia pre spoločnú odbornú prípravu</t>
  </si>
  <si>
    <t>Zaistenie prevádzky poriadeného vybavení  pre účely realizácie vzdelávacích aktivít projektu (materiál, energie, atď.)</t>
  </si>
  <si>
    <t>Prezentačné a propagačné aktivity vo vzťahu k realizovanému projektu</t>
  </si>
  <si>
    <t>Vytvorenie siete vzdelávacích inštitúcií a zamestnávateľov k prenosu skúseností, požiadaviek trhu práce na vzdelávací systém, zaistenie odborných stáží priamo u zamestnávateľov, zdieľanie potrebnej infraštruktúry, zdieľanie dát a informácií</t>
  </si>
  <si>
    <t>Zaistenie odborných stáží priamo u zamestnávateľov</t>
  </si>
  <si>
    <t>Aktivity na zavedenie e-learningovej formy celoživotného vzdelávania</t>
  </si>
  <si>
    <t>Aktivity na zavedenie nových programov celoživotného vzdelávania vo vzťahu k reálnym potrebám trhu práce</t>
  </si>
  <si>
    <t>Využitie spoločne pripravených foriem výučby (semináre pre a študentov, skúšobné lekcie, spoločné práce)</t>
  </si>
  <si>
    <t xml:space="preserve">Propagácia možností/ programov spoločného celoživotného vzdelávania (multimediálne, profesijné, osobný rozvoj, univerzity tretieho veku, atď.) </t>
  </si>
  <si>
    <t>Aktivity na zvyšovanie atraktívnosti a efektívnosti CŽV pre firmy</t>
  </si>
  <si>
    <t>Aktivity na zvyšovanie atraktívnosti a efektívnosti CŽV pre jednotlivcov</t>
  </si>
  <si>
    <t>Výmenné stáže pedagógov za účelom výmeny skúseností  pri vzdelávacích postupov v celoživotnom vzdelávaní</t>
  </si>
  <si>
    <t>Definícia spoločných potrieb trhu práce vo vzťahu k celoživotnému vzdelávaniu (napr. okrúhle stoly medzi zamestnávateľmi a poskytovateľmi celoživotného učenia a ďalšími aktérmi trhu práce)</t>
  </si>
  <si>
    <t>Spracovanie koncepcie/plánu spoločných aktivít pre rozvoj CŽV</t>
  </si>
  <si>
    <t>Poriadenie vybavenia k zavedeniu programov celoživotného vzdelávania/ inovatívnych prístupov</t>
  </si>
  <si>
    <t>Vytvorenie pracovného/expertného tímu</t>
  </si>
  <si>
    <t>Stretnutie pracovného/expertného tímu</t>
  </si>
  <si>
    <t>Príprava a zavedenie opatrení k včasnému overovaní produktov, schopností vyspelej výroby a prvovýroby najme v oblasti kľúčových technológií a technológií pre všeobecné použite</t>
  </si>
  <si>
    <t>Príprava a zavedenie podnikových investícií do výskumu a inovácií</t>
  </si>
  <si>
    <t>Aktivity na vytváranie väzieb a súčinnosti medzi podnikmi a strediskami výskumu a vývoja a vysokými školami</t>
  </si>
  <si>
    <t>Realizácia aplikovaného výskumu/ vývoja na základe definície požiadaviek s dorazom na zapojenie stredísk  výskumu/vývoja a vysokých škôl  (vlastný výskum, kolektívny a predkonkurenčný vývoj)</t>
  </si>
  <si>
    <t>Realizácia znalostného transferu</t>
  </si>
  <si>
    <t>Príprava spoločných projektov</t>
  </si>
  <si>
    <t>Vytvorení spoločných databází</t>
  </si>
  <si>
    <t>Definícia požiadaviek podnikateľského sektoru na aplikovaný výskum/vývoj</t>
  </si>
  <si>
    <t>Nákup expertných služieb v oblasti aplikovaného výskumu/vývoja (meranie, skúšky, výpočty, konzultácie, transfer duševného vlastníctva) s cieľom zahájenia/zintenzívnenia inovačných aktivít MSP</t>
  </si>
  <si>
    <t>Nákup licencií, patentov</t>
  </si>
  <si>
    <t>Príprava realizačnej dokumentácie ( stavebná dokumentácia)</t>
  </si>
  <si>
    <t>Stavebné úpravy v súvislosti s obstaraním vybavenia</t>
  </si>
  <si>
    <t>Obstaranie vybavenia v súvislosti s realizáciou prenosu výsledkov aplikovaného výskumu/vývoja</t>
  </si>
  <si>
    <t>Podporené partnerstvá zamerané na posilnenie regionálnych inovačných systémov</t>
  </si>
  <si>
    <t>Počet podnikov spolupracujúcich s výskumnými inštitúciami (spoločný pre EÚS č. 26)</t>
  </si>
  <si>
    <t>Opatrenia na zvýšenie spolupráce medzi inštitúciami výskumu a vývoja a produktívnym sektorom</t>
  </si>
  <si>
    <t>Stretnutie pracovného/expertného  tímu</t>
  </si>
  <si>
    <t>Aktivity pre vytvorenie cezhraničnej siete/klastru podporujúci rozvoj perspektívnych odvetví a oblastí</t>
  </si>
  <si>
    <t>Budovanie cezhraničných výskumných centier</t>
  </si>
  <si>
    <t>Realizácia strategicky významné aktivity v oblasti vývoja /inovácie nových produktov/služieb pre MSP</t>
  </si>
  <si>
    <t>Realizácia strategicky významné aktivity v oblasti zlepšenia podnikových procesov, vrátane produktových certifikácií pre MSP</t>
  </si>
  <si>
    <t>Realizácia strategicky významné aktivity v oblasti vývoja /inovácie výrobných procesov  pre MSP</t>
  </si>
  <si>
    <t>Aktivity na vytváranie väzieb a súčinnosti medzi podnikmi a strediskami výskumu a vývoja s vysokými školami</t>
  </si>
  <si>
    <t>Realizácia nástroja identifikácie spoločných potrieb produktívneho sektora a včasnú orientáciu výskumných a vývojových aktivít na perspektívne odvetvia a oblasti</t>
  </si>
  <si>
    <t>Vytvorenie spoločných metodík a hodnotenia</t>
  </si>
  <si>
    <t>Definícia spoločných potrieb produktívneho sektora  vo vzťahu k včasnej orientácii výskumných a vývojových aktivít na perspektívne oblasti a odvetvia</t>
  </si>
  <si>
    <t>Príprava nástroja identifikácie spoločných potrieb produktívneho sektora a včasnú orientáciu výskumných a vývojových aktivít na perspektívne odvetvia a oblasti</t>
  </si>
  <si>
    <t>Poriadenie vybavenia – nákup technológií nevyhnutných pre zavedenie a prevádzku realizovaných nástrojov identifikácie spoločných potrieb produktívneho sektora a včasnú orientáciu výskumných a vývojových aktivít na perspektívne odvetvia a oblasti.</t>
  </si>
  <si>
    <t>Spracovanie stratégie rozvoja v oblasti inteligentného rozvoja a využívania inovácií v cezhraničnom regióne</t>
  </si>
  <si>
    <t>Vytvorenie pracovného/expertného tímu s dorazom na súčinnosť  medzi podnikmi a strediskami výskumu a vývoja s vysokými školami</t>
  </si>
  <si>
    <t>Vytvorenie spoločných databáz</t>
  </si>
  <si>
    <t>Definícia potrieb cezhraničného územia v oblasti inteligentného rozvoja a využívania inovácií</t>
  </si>
  <si>
    <t>Spracovanie analytickej časti</t>
  </si>
  <si>
    <t>Spracovanie expertných posudkov/hodnotení</t>
  </si>
  <si>
    <t>Nákup služieb špecializovaného poradenstva v oblasti strategické riadenie a managment</t>
  </si>
  <si>
    <t>Aktivity subjektov inovačnej infraštruktúry (podnikateľských inovačných centier, vedecko-technických parkov) v oblasti zvyšovania absorpčnej kapacity cezhraničného územia</t>
  </si>
  <si>
    <t>Aktivity pre vytvorenie cezhraničnej siete/klastru a otvorených inovácií inteligentnou špecializáciou</t>
  </si>
  <si>
    <t>Internacionalizácia klastrov podporujúcich rozvoj perspektívnych odvetví a oblastí</t>
  </si>
  <si>
    <t>Vytvorenie/ zdieľanie spoločných metodík a hodnotenia</t>
  </si>
  <si>
    <t>Vytvorenie/ zdieľanie spoločných databáz</t>
  </si>
  <si>
    <t>Realizácia spoločného technického a aplikovaného výskumu/vývoja/ pilotných projektov s dorazom na využitie stávajúcej infraštruktúry výskumu, vývoja a inovácií</t>
  </si>
  <si>
    <t>Realizácia opatrení optimalizácie spoločného využitia existujúcej infraštruktúry výskumu, vývoja a inovácií</t>
  </si>
  <si>
    <t>Spracovanie štúdií/koncepcií optimalizácie spoločného využitia existujúcej infraštruktúry výskumu, vývoja a inovácií</t>
  </si>
  <si>
    <t xml:space="preserve">Stavebné úpravy v súvislosti s obstaraním vybavenia </t>
  </si>
  <si>
    <t>Poriadenie vybavení v súvislosti s realizáciou prenosu výsledkov aplikovaného výskumu/vývoja</t>
  </si>
  <si>
    <t>Aktivity na vytváranie väzieb a súčinnosti medzi podnikmi a prevádzkovateľmi inovačnej infraštruktúry (podnikateľské inkubátory, vedecko-technické parky a inovačné centrá)</t>
  </si>
  <si>
    <t>Aplikácia nástrojov podpory v oblasti využívania výsledkov výskumu a vývoja (inovačných voucherov/ iných)</t>
  </si>
  <si>
    <t>Vytvorenie/ zdieľanie spoločných databází</t>
  </si>
  <si>
    <t>Nákup poradenských služieb pre MSP poskytované prevádzkovateľmi inovačnej infraštruktúry (podnikateľské inkubátory, vedeckotechnické parky a inovačné centrá)</t>
  </si>
  <si>
    <t>Príprava nástrojov podpory v oblasti využívania výsledkov výskumu a vývoja (inovačných voucherov/ iných)</t>
  </si>
  <si>
    <t>Poriadenie vybavenia – nákup technológií nevyhnutných pre zavedenie a prevádzku realizovaných nástrojov podpory v oblasti využívania výsledkov výskumu a vývoja</t>
  </si>
  <si>
    <t>Rekonštrukcia/ revitalizácia/vybudovanie turisticky atraktívnych objektov kultúrneho/ prírodného dedičstva (stavebné práce)</t>
  </si>
  <si>
    <t>Obstaranie vybavenia rekonštruovaných/revitalizovaných/vybudovaných objektov kultúrneho/ prírodného dedičstva</t>
  </si>
  <si>
    <t>Vybudovanie turisticky atraktívnych objektov pre zatraktívnenie prírodného dedičstva (stavebné práce)</t>
  </si>
  <si>
    <t xml:space="preserve">Obstaranie vybavenia turisticky atraktívnych objektov pre zatraktívnenie prírodného dedičstva </t>
  </si>
  <si>
    <t>Realizácia vyhliadkových miest a infraštruktúry (rozhľadne, vyhliadkové mosty, atď.) podporujúce ďalšie využitie prírodného a kultúrneho dedičstvá</t>
  </si>
  <si>
    <t>Vytváranie a revitalizácia múzejných lebo výstavných expozícií  cezhraničného charakteru</t>
  </si>
  <si>
    <t xml:space="preserve">Stretnutie pracovného tímu </t>
  </si>
  <si>
    <t>Poriadenie nehnuteľností/pozemkov</t>
  </si>
  <si>
    <t>Spracovaní realizačnej/projektovej dokumentácie</t>
  </si>
  <si>
    <t>Propagačné materiály vo vzťahu k realizovanému objektu (iba doplnkovo)</t>
  </si>
  <si>
    <t>Prezentačné a propagačné aktivity vo vzťahu k realizovanému objektu (iba doplnkovo)</t>
  </si>
  <si>
    <t>Značenie vo vzťahu k realizovanému objektu</t>
  </si>
  <si>
    <t>Zhodnotené objekty kultúrneho a prírodného dedičstva</t>
  </si>
  <si>
    <t>Budovanie infraštruktúrnych prvkov bezbariérového prístupu  pre osoby so zníženou schopnosťou pohybu vrátanie zvukových, grafických a podobných navádzacích systémov</t>
  </si>
  <si>
    <t>Výstavba/rekonštrukcia vyhradených parkovacích staní pre hendikepované a ďalšie skupiny so špeciálnymi potrebami (rodiny s deťmi, seniori) pri prírodnej/kultúrnej pamiatke</t>
  </si>
  <si>
    <t>Výstavba/zvýšenie kapacity parkovísk pri významných turistických destináciách (potreba preukázania stávajúcej nedostatočnej kapacity)</t>
  </si>
  <si>
    <t xml:space="preserve">Výstavba/ revitalizácia oddychových zón  popri prírodných a kultúrnych pamiatkach </t>
  </si>
  <si>
    <t>Realizácia sprievodnej infraštruktúry a vybavenia/mobiliárov v riešenej lokalite (stojany pre bicykle, informačné tabule, odpočívadlá, prístrešky, atď.)</t>
  </si>
  <si>
    <t>Stretnutie pracovného tímu</t>
  </si>
  <si>
    <t>Obstaranie nehnuteľností/pozemkov</t>
  </si>
  <si>
    <t>Spracovanie realizačnej/projektovej dokumentácie</t>
  </si>
  <si>
    <t>Rozširovanie turistických informačných centier/ infobodov/ infostánkov/mestských informačných turistických systémov  za účelom preukázaného zvýšenia informovanosti o turistických atraktivitách cezhraničného regiónu</t>
  </si>
  <si>
    <t>Budovanie značenia prístupu k prírodným/kultúrnym pamiatkam</t>
  </si>
  <si>
    <t>Budovanie telematických a navigačných systémov k prírodným/kultúrnym pamiatkam</t>
  </si>
  <si>
    <t>Výstavba/rekonštrukcia cyklistických chodníkov a cyklotrás zlepšujúcich prístup a prepojenie kultúrne/prírodne významných lokalít v cezhraničnom regióne  vrátane doplnkovej infraštruktúry</t>
  </si>
  <si>
    <t>Výstavba/rekonštrukcia turistických chodníkov, tematických náučných chodníkov, alebo špecifických chodníkov a trás pre športovú turistiku (in-line, lyžiarske, vodácke, atď.) zlepšujúcich prístup a prepojenie kultúrne/prírodne významných lokalít v cezhraničnom regióne  vrátane doplnkovej infraštruktúry</t>
  </si>
  <si>
    <t>Spracovanie spoločných štúdií prístupu a prepojenia kultúrne/prírodne významných lokalít v cezhraničnom regióne</t>
  </si>
  <si>
    <t>Stretnutie odborného /expertného tímu</t>
  </si>
  <si>
    <t>Spracovanie odborných/expertných posudkov</t>
  </si>
  <si>
    <t>Verejná diskusia/ prezentácia</t>
  </si>
  <si>
    <t>Značenie cyklotrás, náučných a turistických chodníkov (iba doplnkovo)</t>
  </si>
  <si>
    <t>Celková dĺžka novovybudovaných alebo zmodernizovaných cyklistických ciest a turistických chodníkov</t>
  </si>
  <si>
    <t>Rekonštrukcia cestných úsekov II. a  III. triedy na zvýšenie dostupnosti lokalít s prírodnými/kultúrnymi pamiatkami (rekonštrukcia telesa vozovky, zlepšenie kvality povrchu vozovky)</t>
  </si>
  <si>
    <t xml:space="preserve">Realizácia opatrení smerujúcich k zmene technických parametrov vozovky </t>
  </si>
  <si>
    <t>(zvýšenie únosnosti, prejazdnosti, odstránení nebezpečných  a úzkych hrdiel)</t>
  </si>
  <si>
    <t>Výstavba/rekonštrukcia/obnova  súčastí cestných komunikácií – cestných prvkov (mosty, podjazdy, nadjazdy) pre zvýšenie návštevnosti kultúrnych/prírodných pamiatok najmä formou verejnej dopravy</t>
  </si>
  <si>
    <t>Budovanie telematických a navigačných systémov k prírodným/kultúrnym pamiatkam (iba doplnkovo)</t>
  </si>
  <si>
    <t>Celková dĺžka zrekonštruovaných alebo zmodernizovaných ciest (spoločný EÚS č. 14)</t>
  </si>
  <si>
    <t>Realizácia spoločných regionálnych/ tematických kampaní propagujúcich prírodné a kultúrne atraktivity spoločného územia</t>
  </si>
  <si>
    <t>Realizácia spoločných mediálnych produktov propagujúcich spoločné území a jeho atraktivity</t>
  </si>
  <si>
    <t>Organizácia aktivít propagujúcich spoločné územie ako turistickú destináciu a podporujúcich rozvoj cestovného ruchu v ňom</t>
  </si>
  <si>
    <t>Príprava a realizácia spoločných produktov destinačného managementu</t>
  </si>
  <si>
    <t>Poriadenie a distribúcia propagačných materiálov a nástrojov publicity pre širokú verejnosť lebo zameraných na špecifické cieľové skupiny</t>
  </si>
  <si>
    <t>Spracovanie spoločného realizačného zámeru tematického produktu</t>
  </si>
  <si>
    <t>Spracovanie spoločnej komunikačnej stratégie/ marketingovej koncepcie  zapojených objektov</t>
  </si>
  <si>
    <t>Spracovanie tematickej koncepcie zameranej na špecifické segmenty cestovného ruchu/vymedzenou skupinu atraktivít/špecifickú cieľovú skupinu</t>
  </si>
  <si>
    <t>Spracovanie územnej koncepcie riešiacej celkové využitie prírodných a kultúrnych zdrojov vo vymedzenom cezhraničnom území</t>
  </si>
  <si>
    <t>Spoločná účasť na veľtrhoch a obdobných prezentačných aktivitách cestovného ruchu vrátane poriadení nevyhnutných propagačných predmetov dlhodobé povahy (bannery, propagačné stany)</t>
  </si>
  <si>
    <t>Poriadenie vybavení  za účelom realizácie propagačných a prezentačných aktivít realizovaných produktov cestovného ruchu</t>
  </si>
  <si>
    <t>Vytvorené ucelené produkty zhodnocujúce kultúrne a prírodné dedičstvo</t>
  </si>
  <si>
    <t>Aplikácie komunikačnej stratégie/ marketingovej koncepcie zavedenia služieb podporujúcich využívanie potenciálu kultúrneho a prírodného dedičstva</t>
  </si>
  <si>
    <t>Využitie mobilných technológií pre prezentáciu a propagáciu turistických atraktivít regiónu (audio sprievodca, GPS technológie, QR kódy)</t>
  </si>
  <si>
    <t>Realizácie publicity a propagácie pomocou webových stránok, sociálnych sietí a ďalších inovatívnych spôsobov propagácie a publicity</t>
  </si>
  <si>
    <t>Príprava špecifických nástrojov podpory cestovného ruchu – turistické karty, rodinné pasy, atď.</t>
  </si>
  <si>
    <t>Organizácia aktivít propagujúcich spoločné územie ako turistickú destináciu a podporujúcich rozvoj turizmu v ňom</t>
  </si>
  <si>
    <t>Spracovanie spoločnej komunikačnej stratégie/ marketingovej koncepcie  zavedenia služieb podporujúcich využívanie potenciálu kultúrneho a prírodného dedičstva</t>
  </si>
  <si>
    <t xml:space="preserve">Poriadenie vybavenia – nákup technológií nevyhnutných pre zavedenie a prevádzku realizovaných nástrojov podpory cestovného ruchu </t>
  </si>
  <si>
    <t>Poriadenie vybavenia pre realizáciu opatrení propagácie služieb</t>
  </si>
  <si>
    <t>Aktivity na prezentáciu prírodného a kultúrneho dedičstva realizované vo forme doplnkových aktivít.</t>
  </si>
  <si>
    <t>Spracovanie štúdií/koncepcií pre efektívnejší výkon starostlivosti o cezhraničné prírodne hodnotné územia</t>
  </si>
  <si>
    <t>Spracovanie plánov alebo zásad starostlivosti o cezhraničné prírodne hodnotné územia</t>
  </si>
  <si>
    <t>Spracovanie súborov doporučených opatrení/záchranných programov</t>
  </si>
  <si>
    <t>Vytvorenie pracovného/expertného tímu v oblasti starostlivosti o cezhraničné prírodne územia</t>
  </si>
  <si>
    <t>Definícia požiadaviek na efektívnejší výkon starostlivosti o cezhraničné prírodne hodnotné územia</t>
  </si>
  <si>
    <t>Realizácia okrúhleho stolu</t>
  </si>
  <si>
    <t>Terénny prieskum</t>
  </si>
  <si>
    <t>Vyznačenie lokalít v terénu</t>
  </si>
  <si>
    <t>Realizácia spoločnej konferencie</t>
  </si>
  <si>
    <t>Verejná diskusia</t>
  </si>
  <si>
    <t>Vydanie publikačných výstupov</t>
  </si>
  <si>
    <t>Systémové nástroje na zvýšenie efektívnosti ochrany prírody a biodiverzity</t>
  </si>
  <si>
    <t>Návrh a realizácia opatrení spojených s implementáciou sústavy Natura 2000</t>
  </si>
  <si>
    <t>Realizácia špeciálnej starostlivosti o vzácne biotopy s cieľom zlepšenia ich kvality a druhového zloženia (vrátane obmedzovania expanzívnych a invazívny druhov) v cezhraničnom území</t>
  </si>
  <si>
    <t>Eradikácia / regulácia invazívnych druhov (kosenie, výrez, odchyt či odlov, aplikácia biocídov apod., bezpečná likvidácia biomasy aj.)</t>
  </si>
  <si>
    <t>Realizácia starostlivosti o lesné spoločenstvá cielená na zachovanie lebo zlepšenie ich štruktúry, druhového zložení</t>
  </si>
  <si>
    <t>Realizácia starostlivosti cielená na podporu vzácnych druhov a ich biotopov, obnovu a tvorbu cenných stanovíšť</t>
  </si>
  <si>
    <t>Realizácia opatrení na podporu druhov v urbanizovanom aj. antropogénne ovplyvnenom prostredí</t>
  </si>
  <si>
    <t>Vytvorenie pracovného/expertného tímu v oblasti zlepšenia stavu druhov a biotopov</t>
  </si>
  <si>
    <t>Zber informácií a dát</t>
  </si>
  <si>
    <t>Hodnotenie rizík</t>
  </si>
  <si>
    <t>Hodnotenie efektivity opatrenia</t>
  </si>
  <si>
    <t>Mapovaní a monitoring  a príprava metodík a koncepčných dokumentov pre obmedzovanie inváznych druhov</t>
  </si>
  <si>
    <t>Realizácia opatrení k uchovaní a zvyšovaní početnosti druhov, realizovaná predovšetkým prostredníctvom záchrany druhov a ekosystémov a vytváraní vhodných podmienok pro ich ďalší existenciu</t>
  </si>
  <si>
    <t>Realizácia opatrení k minimalizácii a predchádzanie škodám spôsobeným silne a kriticky ohrozenými obzvlášť chránenými druhy živočíchov na komunikáciách, vodohospodárskych objektoch, pôdohospodárskych a lesných kultúrach, chovoch rýb a včiel</t>
  </si>
  <si>
    <t>Realizácia špeciálnej starostlivosti zameraná na podporu biodiverzity v chránených územiach, podporu cieľových stanovíšť a druhov</t>
  </si>
  <si>
    <t>Investície do zvyšovaní adaptívnych schopností ekosystémov a druhov na rastúcej fragmentácii krajiny, ďalší antropogénne vplyvy a na záťažové faktory životného prostredia</t>
  </si>
  <si>
    <t>Budovanie/ obnova prvkov pre interpretáciu chránených území (informační panely, náučné chodníky, návštevnícka strediska apod.),</t>
  </si>
  <si>
    <t>Realizácia opatrení na predchádzanie zavlečeniu, regulácii a likvidácii populácií inváznych druhov rastlín a živočíchov</t>
  </si>
  <si>
    <t>Realizácia opatrení navrhnutých v rámci schválených komplexných pozemkových úprav zameraných na výsadby zelene v krajine a ochranu pôdy.</t>
  </si>
  <si>
    <t>Tvorba informačných a technických nástrojov k ochrane druhov a stanovíšť</t>
  </si>
  <si>
    <t xml:space="preserve">Stretnutie projektového tímu </t>
  </si>
  <si>
    <t>Vzdelávacie semináre pre verejnosť</t>
  </si>
  <si>
    <t>Realizácia aktivít verejnej osvety</t>
  </si>
  <si>
    <t>Spracovanie plánov/projektov budovanie ekostabilizačných prvkov v cezhraničnom území</t>
  </si>
  <si>
    <t>Budovanie ekostabilizačných prvkov v krajine</t>
  </si>
  <si>
    <t>Investície do obnovy častí prírodných stanovíšť za účelom rozšírení veľkosti chránenej oblasti, zväčšenie oblasti k hľadaní potravy, rozmnožovaní a odpočinku týchto druhov a za účelom uľahčenia ich migrovaní/rozšírení</t>
  </si>
  <si>
    <t>Investície do krajinných prvkov prispievajúcich k prispôsobení sa zmenám klímy lebo ich zmiernení v cezhraničnom regióne</t>
  </si>
  <si>
    <t>Investície do umelých prvkov zelenej infraštruktúry (ekodukty, ekomosty) v cezhraničnom  regióne</t>
  </si>
  <si>
    <t>Investície do multifunkčných oblastí s cieľom využívania pôdy</t>
  </si>
  <si>
    <t>Vytvorenie pracovného/expertného tímu v oblasti budovania ekostabilizačných prvkov v krajine a zelenej infraštruktúry</t>
  </si>
  <si>
    <t>Nákup pozemkov</t>
  </si>
  <si>
    <t>Projektová/stavebná dokumentácia</t>
  </si>
  <si>
    <t>Zavedené ekostabilizačné prvky v krajine</t>
  </si>
  <si>
    <t>Celkový povrch rekultivovanej pôdy (spoločný pre EÚS č. 22)</t>
  </si>
  <si>
    <t>Vytvorenie spoločného riadiaceho/ manažérskeho systému</t>
  </si>
  <si>
    <t>Spracovanie cezhraničných plánov riadenia/manažmentu prírodne hodnotných území ich vybraných častí a okolitého územia (vrátane chránených území)</t>
  </si>
  <si>
    <t>Spracovanie plánov lebo zásad starostlivosti o cezhraničné prírodne hodnotné územia</t>
  </si>
  <si>
    <t>Spracovanie súborov doporučených opatrení/záchranných programov v starostlivosti o cezhraničné prírodne hodnotné územia</t>
  </si>
  <si>
    <t>Realizácia spoločných cezhraničných plánov riadenia/manažmentu prírodne hodnotných území ich vybraných častí a okolitého územia (vrátane chránených území)</t>
  </si>
  <si>
    <t>Vytvorenie pracovného/expertného tímu v oblasti riadenia/managementu prírodne hodnotných území v cezhraničnom regióne</t>
  </si>
  <si>
    <t>Poriadenie vybavení/ technológií nevyhnutného k realizácii spoločných cezhraničných plánov riadenia/manažmentu prírodne hodnotných území</t>
  </si>
  <si>
    <t>Realizácia investícií nevyhnutných pri realizácii spoločných cezhraničných plánov riadenia/manažmentu prírodne hodnotných území</t>
  </si>
  <si>
    <t>Spracovanie spoločných štúdií /koncepcií/stratégií v oblasti starostlivosti a ochrany životného prostredia</t>
  </si>
  <si>
    <t>Vytvorenie pracovného/expertného tímu v oblasti starostlivosti o cezhraničné prírodne významne územia</t>
  </si>
  <si>
    <t>Aktivity na vytváranie väzieb a súčinnosti medzi výskumnými inštitúciami, organizáciami ochrany prírody a realizátormi ochrany prírody</t>
  </si>
  <si>
    <t>Nákup poradenských a expertných služieb v oblasti výskumu podporujúce zlepšenie cezhraničnej starostlivosti a ochrany o prírodne významné územia</t>
  </si>
  <si>
    <t>Realizácia spoločných výskumných aktivít v cezhraničnom priestore v oblasti starostlivosti a ochrany životného prostredia</t>
  </si>
  <si>
    <t>Poriadenie vybavenia nevyhnutného pre realizáciu spoločných výskumných aktivít</t>
  </si>
  <si>
    <t>Stavebné úpravy realizované v súvislosti s umiestnením a prevádzkou vybavenia/technológií pre realizáciu spoločných výskumných aktivít</t>
  </si>
  <si>
    <t>Projektová/realizačná dokumentácia</t>
  </si>
  <si>
    <t>Vytvorenie/zdieľanie spoločných metodík a hodnotenia</t>
  </si>
  <si>
    <t>Vytvorenie/zdieľanie spoločných databáz</t>
  </si>
  <si>
    <t>Vytvorenie spoločných riadiacich/manažérskych systémov</t>
  </si>
  <si>
    <t>Stretnutie projektového tímu</t>
  </si>
  <si>
    <t>Stretnutie pracovného /expertného tímu</t>
  </si>
  <si>
    <t>Realizácia okrúhlych stolov</t>
  </si>
  <si>
    <t>Realizácia vzdelávacích seminárov</t>
  </si>
  <si>
    <t>Realizácia spoločných konferencií</t>
  </si>
  <si>
    <t>Verejná prezentácia/debata</t>
  </si>
  <si>
    <t>Vyznačenie lokalít</t>
  </si>
  <si>
    <t>Poriadené vybavení/technológií/zariadení nevyhnutného pre realizáciu monitoringu a vyhodnocovania stavu ŽP</t>
  </si>
  <si>
    <t>Príprava projektovej/realizačnej dokumentácie</t>
  </si>
  <si>
    <t>Spracovanie spoločných plánov/ štúdií k téme aktivity</t>
  </si>
  <si>
    <t>Monitoring procesov eróznej ohrozenosti</t>
  </si>
  <si>
    <t>Vytvorenie spoločných informačných systémov</t>
  </si>
  <si>
    <t>Vytvorenie spoločných riadiacich a manažérskych systémov</t>
  </si>
  <si>
    <t>Vytvorenie komplexného protierózneho opatrenia</t>
  </si>
  <si>
    <t>Realizácia organizačných protieróznych opatrení  (vhodné umiestnenie rastlín, pásové pestovanie plodín, vhodný tvar a veľkosť pozemkov, vegetačné pásy, záchytné trávne pásy)</t>
  </si>
  <si>
    <t>Realizácia opatrení pre zvýšenie schopnosti zadržiavanie vody v pôde</t>
  </si>
  <si>
    <t>Koordinačné opatrenia s protipovodňovými plánmi</t>
  </si>
  <si>
    <t>Realizácia opatrení pre obnovu pôdotvorného procesu</t>
  </si>
  <si>
    <t>Realizácia agrotechnických a vegetačných protieróznych opatrení (pôdoochranná kultivácia, protierózna orba, protierózne satie kukurice, protierózna ochrana zemiakov)</t>
  </si>
  <si>
    <t>Realizácia technických protieróznych opatrení (terénne urovnanie, průlehy, priekopy, terasy, hrádze, protierózne nádrže, protierózne cesty)</t>
  </si>
  <si>
    <t>Realizácia opatrení na kultiváciu/rekultiváciu pôdy</t>
  </si>
  <si>
    <t>Definícia spoločných problémov a výziev v téme aktivity</t>
  </si>
  <si>
    <t>Spracovanie expertných posudkov/hodnotenie v téme aktivity</t>
  </si>
  <si>
    <t>Verejná prezentácia</t>
  </si>
  <si>
    <t>Poriadenie zariadení</t>
  </si>
  <si>
    <t>Poriadenie vybavení</t>
  </si>
  <si>
    <t>Opatrenia publicity</t>
  </si>
  <si>
    <t>Vytvorení spoločných plánov rozvoja</t>
  </si>
  <si>
    <t>Spracovanie spoločnej štúdie</t>
  </si>
  <si>
    <t>Spoločná konferencia/seminár</t>
  </si>
  <si>
    <t>Realizácia okrúhleho stola</t>
  </si>
  <si>
    <t>Tvorba spoločnej informačnej platformy</t>
  </si>
  <si>
    <t>Spracovanie strategickej časti</t>
  </si>
  <si>
    <t>Spracovanie expertných posudkov a hodnotení</t>
  </si>
  <si>
    <t>Obstaranie vybavenia za účelom zaistenie prevádzky spoločných informačných platforiem a riadiacich a manažérskych systémov</t>
  </si>
  <si>
    <t>Partneri aktívne zapojení do spoločných aktivít</t>
  </si>
  <si>
    <t>Vytvorenie spoločnej cezhraničnej databázy</t>
  </si>
  <si>
    <t xml:space="preserve">Usporiadanie spoločných aktivít v kulturno-rekreačnej/ športovej oblasti </t>
  </si>
  <si>
    <t>Usporiadanie spoločnej spoločenskej aktivity podporujúcej identitu a tradície</t>
  </si>
  <si>
    <t>Realizácia spoločných verejných vzdelávacích aktivít</t>
  </si>
  <si>
    <t xml:space="preserve">Aktivita smerujúca k propagácii cezhraničnej spolupráce a spoločného územia (spoločné publikácie, internetové stránky) </t>
  </si>
  <si>
    <t>Realizácia/ prepojenie spoločných informačných systémov, databáz s cieľom zlepšenia správy a ďalšieho rozvoja prihraničnej oblasti</t>
  </si>
  <si>
    <t>Realizácia školiaceho/vzdelávacieho  programu pre organizačné štruktúry v oblastiach efektívnej správy, vzdelávania, kultúrneho a prírodného dedičstva</t>
  </si>
  <si>
    <t xml:space="preserve">Obstaranie vybavenia v súvislosti s realizáciou aktivít k zvyšovaní inštitucionálnych kapacít a zručností organizačných štruktúr v oblastiach efektívnej správy, vzdelávania, kultúrneho a prírodného dedičstva </t>
  </si>
  <si>
    <t>Stavebné úpravy realizované v súvislosti s realizáciou s umiestnením a prevádzkou vybavenia</t>
  </si>
  <si>
    <t>Obstaranie vybavenia</t>
  </si>
  <si>
    <t>Spracovanie spoločného plánu rozvoja spolupráce</t>
  </si>
  <si>
    <t>Usporiadanie spoločnej prezentačnej aktivity</t>
  </si>
  <si>
    <t>Usporiadanie spoločných konzultácií</t>
  </si>
  <si>
    <t>Usporiadanie spoločného školenia</t>
  </si>
  <si>
    <t>Usporiadanie spoločnej konferencie</t>
  </si>
  <si>
    <t>Spoločné propagačné aktivity</t>
  </si>
  <si>
    <t>Vyhľadávanie spoločných príležitostí a kontaktov</t>
  </si>
  <si>
    <t>Spoločná príprava projektov</t>
  </si>
  <si>
    <t>Spracovaní spoločnej databázy</t>
  </si>
  <si>
    <t>Realizácia výmennej stáže /pobytu</t>
  </si>
  <si>
    <t>Spracovanie spoločných metodík/pracovných materiálov</t>
  </si>
  <si>
    <t>Vytvorenie spoločného riadiaceho a manažérskeho systému</t>
  </si>
  <si>
    <t>Stretnutia projektového tímu</t>
  </si>
  <si>
    <t>Spracovanie spoločného plánu rozvoja spolupráce v oblasti verejnej správy a celospoločensky prínosných oblastiach</t>
  </si>
  <si>
    <t>Realizácia okrúhleho stola v oblasti verejnej správy a celospoločensky prínosných oblastiach</t>
  </si>
  <si>
    <t>Aktivita spoločného plánovania/optimalizácie v oblasti verejnej správy a celospoločensky prínosných oblastiach</t>
  </si>
  <si>
    <t>Vytvorenie spoločnej siete</t>
  </si>
  <si>
    <t>Realizácia spoločnej konferencie v oblasti verejnej správy a celospoločensky prínosných oblastiach</t>
  </si>
  <si>
    <t>Spoločná kooperačná aktivita na výmenu skúseností a prenosu know –how medzi partnermi projektu</t>
  </si>
  <si>
    <t>Spoločná výmenná aktivita medzi partnermi projektu (realizácia záujmových aktivít, vzájomné poznanie, osveta, mimoškolské vzdelávanie, vzájomné návštevy)</t>
  </si>
  <si>
    <t>Spoločný vzdelávací program/seminár pre pracovníkov v oblasti verejnej správy a celospoločensky prínosných oblastiach</t>
  </si>
  <si>
    <t>Vytváranie spoločnej databázy</t>
  </si>
  <si>
    <t>Vytvorenie spoločného riadiaceho/  manažérskeho systému</t>
  </si>
  <si>
    <t xml:space="preserve">Usporiadanie spoločnej verejnej aktivity v kultúrno-rekreačnej/ športovej oblasti </t>
  </si>
  <si>
    <t>Vytvorenie stálej pracovnej skupiny/ tímu v oblasti verejnej správy a celospoločensky prínosných oblastiach</t>
  </si>
  <si>
    <t>Aktivity na podporu činnosti stálej pracovnej skupiny/tímu v oblasti verejnej správy a celospoločensky prínosných oblastiach</t>
  </si>
  <si>
    <t>Realizácia diskusného panelu  v oblasti verejnej správy a celospoločensky prínosných oblastiach</t>
  </si>
  <si>
    <t>Zavádzanie nových riešení a prístupov pri verejnej správe a v celospoločensky prínosných oblastiach</t>
  </si>
  <si>
    <t>Výmenná stáž pracovníkov v oblasti verejnej správy a celospoločensky prínosných oblastiach</t>
  </si>
  <si>
    <t>1.1</t>
  </si>
  <si>
    <t>1.2</t>
  </si>
  <si>
    <t>2.1</t>
  </si>
  <si>
    <t>2.2</t>
  </si>
  <si>
    <t>3.1</t>
  </si>
  <si>
    <t>Typ aktivity Žiadosti</t>
  </si>
  <si>
    <t xml:space="preserve">A) Tvorba,  zavádzanie a overovanie nových a inovovaných spoločných vzdelávacích programov pre základné, stredné a vysoké školy s dôrazom na získanie kľúčových kompetencií požadovaných praxou. </t>
  </si>
  <si>
    <t>B) Systematická inštitucionálna spolupráca medzi vzdelávacími inštitúciami, inštitúciami pôsobiacimi v oblasti vzdelávania, zamestnávateľmi a úradmi práce s cieľom zvýšenia relevantnosti vzdelávania s ohľadom na potreby zamestnávateľov v cezhraničnom regióne.</t>
  </si>
  <si>
    <t xml:space="preserve">C) Podpora výmeny odborných poznatkov a skúseností, realizácia výmenných pobytov a stáží pre pedagogický personál, žiakov a študentov. </t>
  </si>
  <si>
    <t>D) Podpora vytvárania stratégií, partnerstiev a regionálnych „paktov“ pre rozvoj ľudských zdrojov, vrátane celoživotného vzdelávania.</t>
  </si>
  <si>
    <t>E) Zvyšovanie povedomia žiakov a rodičov o ponuke vzdelávania prostredníctvom služieb kariérnej orientácie a poradenstva, propagácie a zvýšenia atraktívnosti technických odborov a škôl (remeselné a prírodovedné odbory).</t>
  </si>
  <si>
    <t>F) Investície do skvalitnenia vzdelávacej infraštruktúry realizované len ako doplnkové aktivity s dôrazom na zavádzanie inovatívnych technológií, nových prvkov výučby, zvýšenie podielu praktickej prípravy, prvkov výučby orientovaných na reálne potreby trhu práce najmä v technických odboroch, vybavenie pre spoločnú odbornú prípravu.</t>
  </si>
  <si>
    <t>G) Tvorba spoločných programov celoživotného vzdelávania pre dospelú populácia, vrátane zavádzania nových prístupov k zvyšovaniu atraktívnosti a efektívnosti celoživotného vzdelávania pre firmy a jednotlivcov.</t>
  </si>
  <si>
    <t>A) Prenos výsledkov aplikovaného výskumu a vývoja do praxe a jeho ďalšia komercializácia subjektmi pôsobiacimi v cezhraničnom regióne (napr. aj v oblasti zelenej ekonomiky a zmeny klímy).</t>
  </si>
  <si>
    <t xml:space="preserve">B) Nástroje na efektívnu identifikáciu spoločných potrieb produktívneho sektora a včasnú orientáciu výskumných a vývojových aktivít na perspektívne odvetvia a oblasti. </t>
  </si>
  <si>
    <t>C) Príprava cezhraničných stratégií na podporu inteligentného rozvoja a využívania inovácií s ohľadom na ciele stanovené v národných stratégiách inteligentnej špecializácie a regionálnych inovačných stratégiách (obdobných dokumentoch).</t>
  </si>
  <si>
    <t>D) Optimalizácia a spolupráca pri využívaní existujúcej infraštruktúry výskumu, vývoja a inovácií pre potreby podnikateľskej základne v cezhraničnom regióne.</t>
  </si>
  <si>
    <t>E) Príprava a zavádzanie inovatívnych foriem podpory MSP v oblasti využívania výsledkov výskumu a vývoja, hlavne inovačné poukážky (vouchers) pre malé a stredné podniky.</t>
  </si>
  <si>
    <t xml:space="preserve">A) Investičné aktivity na zlepšenie technického stavu prírodných a kultúrnych pamiatok cezhraničného významu s cieľom ďalšieho využitia prírodného a kultúrneho dedičstva. </t>
  </si>
  <si>
    <t>B) Investičné a neinvestičné aktivity na zlepšenie prístupu k prírodným a kultúrnym pamiatkam (napr. značenie, oddychové zóny) realizované vo forme doplnkových aktivít. V rámci fondu malých projektov môžu byť implementované ako plnohodnotné aktivity.</t>
  </si>
  <si>
    <t>C) Plánovanie, príprava a budovanie cyklistických ciest a turistických chodníkov s dôrazom na zlepšenie prepojenia kultúrne a prírodne významných lokalít cezhraničnom regióne.</t>
  </si>
  <si>
    <t>D) Investičné aktivity na zvýšenie dostupnosti lokalít s prírodnými a kultúrnymi pamiatkami prostredníctvom zlepšenia stavu ciest II. a III. triedy (rekonštrukcia vybraných cestných úsekov, zlepšenie kvality povrchu vozoviek, obnova existujúcich a vybudovanie nových cestných prvkov).</t>
  </si>
  <si>
    <t>E) Činnosti podporujúce tvorbu ucelených tematických produktov založených na využívaní prírodného a kultúrneho dedičstva, t.j. spájanie viacerých objektov kultúrneho a prírodného dedičstva ako ucelených produktov pre návštevníkov.</t>
  </si>
  <si>
    <t>F) Podpora zavádzania služieb podporujúcich využívanie potenciálu kultúrneho a prírodného dedičstva.</t>
  </si>
  <si>
    <t xml:space="preserve">G) Aktivity na prezentáciu prírodného a kultúrneho dedičstva realizované vo forme doplnkových aktivít. </t>
  </si>
  <si>
    <t>A) Aktivity na spracovanie podkladov a dokumentov pre efektívnejší výkon starostlivosti o cezhraničné prírodne hodnotné územia.</t>
  </si>
  <si>
    <t xml:space="preserve">B) Realizácia spoločných opatrení smerujúcich k zlepšeniu stavu druhov a biotopov prioritného záujmu.  </t>
  </si>
  <si>
    <t>C) Realizácia spoločných opatrení na predchádzanie zhoršovania stavu druhov a biotopov v cezhraničnom území.</t>
  </si>
  <si>
    <t>D) Budovanie ekostabilizačných prvkov v krajine a rozvoj vybraných prvkov zelenej infraštruktúry.</t>
  </si>
  <si>
    <t>E) Tvorba a realizácia spoločných cezhraničných plánov riadenia/manažmentu prírodne hodnotných území, ich vybraných častí a okolitého územia (vrátane chránených území).</t>
  </si>
  <si>
    <t>F) Spoločné výskumné činnosti podporujúce zlepšenie cezhraničnej starostlivosti a ochrany o prírodne významné územia (vybrané biotopy, druhy).</t>
  </si>
  <si>
    <t>G) Monitorovanie a vyhodnocovanie stavu a vývoja biotopov a druhov, výmena vzájomných informácií, údajov a poznatkov.</t>
  </si>
  <si>
    <t>H) Spoločné činnosti na prevenciu a odstraňovanie dôsledkov erózie pôdy, kultiváciu pôdy.</t>
  </si>
  <si>
    <t>A) Spoločné plánovanie, stratégie a štúdie v cezhraničnom regióne.</t>
  </si>
  <si>
    <t>B) Zvyšovanie inštitucionálnych kapacít a zručností organizačných štruktúr v oblastiach efektívnej správy, vzdelávania, kultúrneho a prírodného dedičstva.</t>
  </si>
  <si>
    <t>C) Rozvoj spolupráce inštitúcií verejnej správy.</t>
  </si>
  <si>
    <t>D) Vytváranie a upevňovanie partnerstiev, sietí a podporných cezhraničných štruktúr.</t>
  </si>
  <si>
    <t>Konkrétny cieľ</t>
  </si>
  <si>
    <t>Konkrétny cieľ Žiadosti</t>
  </si>
  <si>
    <t>Merateľný ukazovateľ</t>
  </si>
  <si>
    <t>A01</t>
  </si>
  <si>
    <t>A02</t>
  </si>
  <si>
    <t>A03</t>
  </si>
  <si>
    <t>A04</t>
  </si>
  <si>
    <t>A05</t>
  </si>
  <si>
    <t>A06</t>
  </si>
  <si>
    <t>A07</t>
  </si>
  <si>
    <t>A08</t>
  </si>
  <si>
    <t>A09</t>
  </si>
  <si>
    <t>A10</t>
  </si>
  <si>
    <t>A11</t>
  </si>
  <si>
    <t>A12</t>
  </si>
  <si>
    <t>A13</t>
  </si>
  <si>
    <t>A14</t>
  </si>
  <si>
    <t>A15</t>
  </si>
  <si>
    <t>A16</t>
  </si>
  <si>
    <t>A17</t>
  </si>
  <si>
    <t>B01</t>
  </si>
  <si>
    <t>B02</t>
  </si>
  <si>
    <t>B03</t>
  </si>
  <si>
    <t>B04</t>
  </si>
  <si>
    <t>B05</t>
  </si>
  <si>
    <t>B06</t>
  </si>
  <si>
    <t>B07</t>
  </si>
  <si>
    <t>B08</t>
  </si>
  <si>
    <t>B09</t>
  </si>
  <si>
    <t>B10</t>
  </si>
  <si>
    <t>B11</t>
  </si>
  <si>
    <t>B12</t>
  </si>
  <si>
    <t>B13</t>
  </si>
  <si>
    <t>B14</t>
  </si>
  <si>
    <t>B15</t>
  </si>
  <si>
    <t>B16</t>
  </si>
  <si>
    <t>B17</t>
  </si>
  <si>
    <t>B18</t>
  </si>
  <si>
    <t>C01</t>
  </si>
  <si>
    <t>C02</t>
  </si>
  <si>
    <t>C03</t>
  </si>
  <si>
    <t>C04</t>
  </si>
  <si>
    <t>C05</t>
  </si>
  <si>
    <t>C06</t>
  </si>
  <si>
    <t>D01</t>
  </si>
  <si>
    <t>D02</t>
  </si>
  <si>
    <t>D03</t>
  </si>
  <si>
    <t>D04</t>
  </si>
  <si>
    <t>D05</t>
  </si>
  <si>
    <t>D06</t>
  </si>
  <si>
    <t>D07</t>
  </si>
  <si>
    <t>D08</t>
  </si>
  <si>
    <t>D09</t>
  </si>
  <si>
    <t>D10</t>
  </si>
  <si>
    <t>D11</t>
  </si>
  <si>
    <t>D12</t>
  </si>
  <si>
    <t>D13</t>
  </si>
  <si>
    <t>D14</t>
  </si>
  <si>
    <t>D15</t>
  </si>
  <si>
    <t>D16</t>
  </si>
  <si>
    <t>D17</t>
  </si>
  <si>
    <t>D18</t>
  </si>
  <si>
    <t>D19</t>
  </si>
  <si>
    <t>D20</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</si>
  <si>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</si>
  <si>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</si>
  <si>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</si>
  <si>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</si>
  <si>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</si>
  <si>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</si>
  <si>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</si>
  <si>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</si>
  <si>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</si>
  <si>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</si>
  <si>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</si>
  <si>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</si>
  <si>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</si>
  <si>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</si>
  <si>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</si>
  <si>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</si>
  <si>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</si>
  <si>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</si>
  <si>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</si>
  <si>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</si>
  <si>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</si>
  <si>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</si>
  <si>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</si>
  <si>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</si>
  <si>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F13</t>
  </si>
  <si>
    <t>F14</t>
  </si>
  <si>
    <t>F15</t>
  </si>
  <si>
    <t>F16</t>
  </si>
  <si>
    <t>F17</t>
  </si>
  <si>
    <t>F18</t>
  </si>
  <si>
    <t>G01</t>
  </si>
  <si>
    <t>G02</t>
  </si>
  <si>
    <t>G03</t>
  </si>
  <si>
    <t>G04</t>
  </si>
  <si>
    <t>G05</t>
  </si>
  <si>
    <t>G06</t>
  </si>
  <si>
    <t>G07</t>
  </si>
  <si>
    <t>G08</t>
  </si>
  <si>
    <t>G09</t>
  </si>
  <si>
    <t>G10</t>
  </si>
  <si>
    <t>G11</t>
  </si>
  <si>
    <t>G12</t>
  </si>
  <si>
    <t>G13</t>
  </si>
  <si>
    <t>G14</t>
  </si>
  <si>
    <t>G15</t>
  </si>
  <si>
    <t>G16</t>
  </si>
  <si>
    <t>C07</t>
  </si>
  <si>
    <t>C08</t>
  </si>
  <si>
    <t>C09</t>
  </si>
  <si>
    <t>C10</t>
  </si>
  <si>
    <t>C11</t>
  </si>
  <si>
    <t>C12</t>
  </si>
  <si>
    <t>C13</t>
  </si>
  <si>
    <t>E13</t>
  </si>
  <si>
    <t>A18</t>
  </si>
  <si>
    <t>C14</t>
  </si>
  <si>
    <t>C15</t>
  </si>
  <si>
    <t>C16</t>
  </si>
  <si>
    <t>C17</t>
  </si>
  <si>
    <t>C18</t>
  </si>
  <si>
    <t>C19</t>
  </si>
  <si>
    <t>C20</t>
  </si>
  <si>
    <t>E14</t>
  </si>
  <si>
    <t>E15</t>
  </si>
  <si>
    <t>E16</t>
  </si>
  <si>
    <t>E17</t>
  </si>
  <si>
    <t>E18</t>
  </si>
  <si>
    <t>E19</t>
  </si>
  <si>
    <t>E20</t>
  </si>
  <si>
    <t>E21</t>
  </si>
  <si>
    <t>F19</t>
  </si>
  <si>
    <t>G17</t>
  </si>
  <si>
    <t>G18</t>
  </si>
  <si>
    <t>H01</t>
  </si>
  <si>
    <t>H02</t>
  </si>
  <si>
    <t>H03</t>
  </si>
  <si>
    <t>H04</t>
  </si>
  <si>
    <t>H05</t>
  </si>
  <si>
    <t>H06</t>
  </si>
  <si>
    <t>H07</t>
  </si>
  <si>
    <t>H08</t>
  </si>
  <si>
    <t>H09</t>
  </si>
  <si>
    <t>H10</t>
  </si>
  <si>
    <t>H11</t>
  </si>
  <si>
    <t>H12</t>
  </si>
  <si>
    <t>H13</t>
  </si>
  <si>
    <t>H14</t>
  </si>
  <si>
    <t>H15</t>
  </si>
  <si>
    <t>H16</t>
  </si>
  <si>
    <t>H17</t>
  </si>
  <si>
    <t>H18</t>
  </si>
  <si>
    <t>H19</t>
  </si>
  <si>
    <t>H20</t>
  </si>
  <si>
    <t>H21</t>
  </si>
  <si>
    <t>H22</t>
  </si>
  <si>
    <t>H23</t>
  </si>
  <si>
    <t>C21</t>
  </si>
  <si>
    <t>C22</t>
  </si>
  <si>
    <t>C23</t>
  </si>
  <si>
    <t>C24</t>
  </si>
  <si>
    <t>D21</t>
  </si>
  <si>
    <t>D22</t>
  </si>
  <si>
    <t>D23</t>
  </si>
  <si>
    <t>D24</t>
  </si>
  <si>
    <t>D25</t>
  </si>
  <si>
    <t xml:space="preserve">A01 - Analýza spoločných potrieb/výziev. </t>
  </si>
  <si>
    <t>A02 - Príprava nových spoločných vzdelávacích programov/výstupov.</t>
  </si>
  <si>
    <t>A03 - Príprava inovovaných spoločných vzdelávacích programov/výstupov.</t>
  </si>
  <si>
    <t xml:space="preserve">A04 - Testovanie vytvorených spoločných vzdelávacích programov/výstupov v praxi a vyhodnotenie efektivity[1] (napr. prostredníctvom školení, skúšobných lekcií, spoločných prác).  </t>
  </si>
  <si>
    <t xml:space="preserve">A05 - Zavedenie (využitie) vytvorených spoločných vzdelávacích programov/výstupov do praxe a vyhodnotenie efektivity1 (zavedenie do procesu výučby). </t>
  </si>
  <si>
    <t>A06 - Zavedenie a využitie e-learningu.</t>
  </si>
  <si>
    <t xml:space="preserve">A07 - Vydanie/tlač pracovných listov/ pracovných zošitov, učebníc/učebných textov/metodických príručiek. </t>
  </si>
  <si>
    <t>A08 - Školenie/tréning doktorandov/pedagógov.</t>
  </si>
  <si>
    <t>A09 - Výmenné stáže doktorandov/pedagógov.</t>
  </si>
  <si>
    <t>A10 - Výmenné stáže/pobyty žiakov/študentov.</t>
  </si>
  <si>
    <t>A11 - Realizácia seminárov.</t>
  </si>
  <si>
    <t>A12 - Spoločná konferencia.</t>
  </si>
  <si>
    <t xml:space="preserve">A13 - Prezentácia spoločných výstupov/propagácia (doplnková aktivita).  </t>
  </si>
  <si>
    <t>A14 - Vydanie/tlač publikačných výstupov.</t>
  </si>
  <si>
    <t>A15 - Obstaranie vybavenia potrebného k príprave/zavedeniu spoločných programov/výstupov.</t>
  </si>
  <si>
    <t>A16 - Stavebné práce/úpravy súvisiace so zavedením spoločných vzdelávacích programov/výstupov.</t>
  </si>
  <si>
    <t>A17 - Obstaranie nehnuteľností súvisiacich so zavedením spoločných vzdelávacích programov/výstupov.</t>
  </si>
  <si>
    <t>B01 - Spracovanie štúdie k systematizácii spolupráce medzi vzdelávacími inštitúciami a zamestnávateľmi</t>
  </si>
  <si>
    <t>B02 - Spracovanie spoločnej stratégie</t>
  </si>
  <si>
    <t>B03 - Spracovanie spoločnej analýzy/štúdie  v oblasti priblíženia ponuky vzdelávania a potrieb trhu práce za podmienky ich reálneho uplatnenia</t>
  </si>
  <si>
    <t>B04 - Spracovanie spoločnej koncepcie smerujúcej k zlepšeniu postavenia absolventov na cezhraničnom trhu práce</t>
  </si>
  <si>
    <t>B05 - Aktivita smerujúca k odstráneniu bariér pri uznávaní kvalifikácií medzi oboma členskými štátmi</t>
  </si>
  <si>
    <t>B06 - Spracovanie spoločnej databázy</t>
  </si>
  <si>
    <t>B07 - Poriadení vybavení nevyhnutného pre realizáciu praxe/výučby</t>
  </si>
  <si>
    <t>B08 - Vytvorenie spoločného informačného/manažérskeho systému</t>
  </si>
  <si>
    <t>B09 - Realizácia spoločnej vzdelávacej aktivity v spolupráci s inštitúciami trhu práce</t>
  </si>
  <si>
    <t>B10 - Spoločná príprava konceptu praktickej výučby v podnikoch či inštitúciách (napr. koncepty duálneho vzdelávania)</t>
  </si>
  <si>
    <t>B11 - Aktivity k zavádzaní opatrení / realizácia stratégie</t>
  </si>
  <si>
    <t>B12 - Realizácia zavedenia potrebných prvkov teórie/praxe do výučby zo strany zamestnávateľov (aj formou firemných škôl)</t>
  </si>
  <si>
    <t>B13 - Realizácia cezhraničných stáží a praxí  žiakov a študentov škôl u potenciálnych zamestnávateľov</t>
  </si>
  <si>
    <t>B14 - Spracovanie analýzy potrieb zamestnávateľov v cezhraničnom regióne</t>
  </si>
  <si>
    <t>B15 - Vydanie/tlač publikačných výstupov</t>
  </si>
  <si>
    <t>B16 - Prezentácia spoločných výstupov/propagácia (doplnková aktivita)</t>
  </si>
  <si>
    <t>B17 - Realizácia spoločného seminára/konferencie/okrúhleho stola</t>
  </si>
  <si>
    <t>B18 - Realizácia propagačného/informačného/osvetového opatrení smerovaného voči zamestnávateľom v spoločnom regióne</t>
  </si>
  <si>
    <t>C01 - Príprava a realizácia výmenného pobytu/stáže pedagógov</t>
  </si>
  <si>
    <t>C02 - Príprava a realizácia výmenného pobytu/stáže žiakov/študentov</t>
  </si>
  <si>
    <t>C03 - Nákup vybavenia potrebného pre realizáciu aktivít projektu</t>
  </si>
  <si>
    <t>C04 - Spracovaní výstupov z výmenného pobytu/stáže</t>
  </si>
  <si>
    <t>C05 - Stavebné úpravy súvisiace s umiestnením vybavenia pre realizáciu projektu</t>
  </si>
  <si>
    <t>C06 - Prezentačné a propagačné aktivity vo vzťahu k realizovanému projektu (iba doplnkovo)</t>
  </si>
  <si>
    <t>D01 - Vytvorenie pracovnej/expertnej skupiny</t>
  </si>
  <si>
    <t>D02 - Stretnutie pracovnej/ expertnej skupiny</t>
  </si>
  <si>
    <t>D03 - Vytvorenie partnerskej siete vzdelávacích inštitúcií a regionálnych zamestnávateľov za účelom rozvoja ľudských zdrojov v prihraničnom regióne</t>
  </si>
  <si>
    <t>D04 - Zavádzanie nových riešení a prístupov v oblasti rozvoja ľudských zdrojov</t>
  </si>
  <si>
    <t>D05 - Spracovanie spoločných plánov/koncepcií/ stratégií rozvoja ľudských zdrojov vrátane celoživotného vzdelávania</t>
  </si>
  <si>
    <t>D06 - Vytvorenie spoločnej databázy v oblasti rozvoja ľudských zdrojov</t>
  </si>
  <si>
    <t>D07 - Vytvorenie spoločnej informačnej platformy v oblasti  rozvoja ľudských zdrojov</t>
  </si>
  <si>
    <t>D08 - Vytvorenie spoločnej informačnej platformy v oblasti  celoživotného vzdelávania</t>
  </si>
  <si>
    <t>D09 - Tvorba kanálu/mechanizmu výmeny a zdieľania informácií a dát</t>
  </si>
  <si>
    <t>D10 - Definovanie spoločných tém, potrieb a problémov</t>
  </si>
  <si>
    <t>D11 - Dotazníkové šetrenie</t>
  </si>
  <si>
    <t>D12 - Zber dát</t>
  </si>
  <si>
    <t>D13 - Spracovanie externých posudkov/ hodnotení</t>
  </si>
  <si>
    <t>D14 - Realizácia okrúhlych stolov k prepojení  regionálnych aktérov v oblasti celoživotného vzdelávania</t>
  </si>
  <si>
    <t>D15 - Realizácia okrúhlych stolov k prepojení  regionálnych aktérov v oblasti rozvoja ľudských zdrojov</t>
  </si>
  <si>
    <t>D16 - Realizácia stretnutí  HR špecialistov pôsobiacich v príhraničnom území smerujúca k výmene skúseností/ know-how  a definícii potrieb trhu práce</t>
  </si>
  <si>
    <t>D17 - Realizácia spoločného seminára/ konferencie k problematike rozvoja ľudských zdrojov</t>
  </si>
  <si>
    <t xml:space="preserve">D18 - Realizácia spoločných propagačných materiálov k podpore rozvoja celoživotného vzdelávania </t>
  </si>
  <si>
    <t>D19 - Verejná prezentácia/ diskusia</t>
  </si>
  <si>
    <t xml:space="preserve">D20 - Prezentačné a propagačné aktivity vo vzťahu k realizovanému projektu </t>
  </si>
  <si>
    <t>E01 - Usporiadane spoločného veľtrhu prezentujúceho vzdelávacie aktivity a uplatniteľnosť na trhu práce (vrátane poriadení stánkov, ich vybavení, propagačných materiálov, poplatkov)</t>
  </si>
  <si>
    <t>E02 - Vytvorenie spoločnej internetovej prezentácie</t>
  </si>
  <si>
    <t>E03 - Realizácia spoločnej burzy príležitostí</t>
  </si>
  <si>
    <t>E04 - Vytvorenie spoločnej databázy</t>
  </si>
  <si>
    <t>E05 - Tvorba kanálu/mechanizmu výmeny a zdieľania informácií a dát</t>
  </si>
  <si>
    <t>E06 - Poriadenie vybavení v súvislosti s realizáciou prezentačných aktivít</t>
  </si>
  <si>
    <t>E07 - Realizácia spoločných konferencií/seminárov</t>
  </si>
  <si>
    <t>E08 - Realizácia spoločného prezentačného podujatí  k zvýšeniu povedomia žiakov a rodičov o ponuke vzdelávania najme v technických odboroch</t>
  </si>
  <si>
    <t>E09 - Účasť na veľtrhoch trhu práce (vrátane poriadení stánkov, ich vybavení, propagačných materiálov, poplatkov)</t>
  </si>
  <si>
    <t>E10 - Realizácia dní otvorených dverí</t>
  </si>
  <si>
    <t>E11 - Vytvorenie propagačných materiálov</t>
  </si>
  <si>
    <t>E12 - Realizácia konzultácií a poradenstva</t>
  </si>
  <si>
    <t>F01 - Vytvorenie siete vzdelávacích inštitúcií a zamestnávateľov k prenosu skúseností, požiadaviek trhu práce na vzdelávací systém, zaistenie odborných stáží priamo u zamestnávateľov, zdielaní potrebnej infraštruktúry, zdielaní dát a informácií</t>
  </si>
  <si>
    <t>F02 - Spracovanie spoločných metodík</t>
  </si>
  <si>
    <t>F03 - Využitie spoločne pripravených foriem výučby (workshopy pre žiakov a študentov, skúšobné lekcie, spoločné práce žiakov/študentov)</t>
  </si>
  <si>
    <t>F04 - Vytvorenie prvkov spoločnej výučby orientovaného na reálne potreby trhu práce najme v technických oboroch</t>
  </si>
  <si>
    <t>F05 - Vytvorenie spoločnej databázy</t>
  </si>
  <si>
    <t>F06 - Tvorba kanálu/mechanizmu výmeny a zdieľania informácií a dát</t>
  </si>
  <si>
    <t>F07 - Výmenné stáže žiakov/študentov za účelom získanie praxe pri využití nových technológií, zariadení a vzdelávacích postupov</t>
  </si>
  <si>
    <t>F08 - Školenie pedagógov za účelom získanie praxe pri využití nových technológií, zariadení a vzdelávacích postupov</t>
  </si>
  <si>
    <t>F09 - Výmenné stáže pedagógov za účelom získanie praxe pri využití nových technológií, zariadení a vzdelávacích postupov</t>
  </si>
  <si>
    <t xml:space="preserve">F10 - Stretnutia zainteresovaných osôb k vzájomnej výmene skúseností  a získaných poznatkov z realizácie projektu </t>
  </si>
  <si>
    <t>F11 - Vytvorenie pracovnej/expertnej skupiny</t>
  </si>
  <si>
    <t>F12 - Stretnutie pracovnej/ expertnej skupiny</t>
  </si>
  <si>
    <t>F13 - Príprava spoločných vzdelávacích výstupov/ programov</t>
  </si>
  <si>
    <t>F14 - Stavebné práce/ úpravy v súvislosti so skvalitnením vzdelávacej infraštruktúry</t>
  </si>
  <si>
    <t>F15 - Spracovanie projektovej/realizačnej dokumentácie</t>
  </si>
  <si>
    <t>F16 - Poriadenie vybavenia pre spoločnú odbornú prípravu</t>
  </si>
  <si>
    <t>F17 - Zaistenie prevádzky poriadeného vybavení  pre účely realizácie vzdelávacích aktivít projektu (materiál, energie, atď.)</t>
  </si>
  <si>
    <t>F18 - Prezentačné a propagačné aktivity vo vzťahu k realizovanému projektu</t>
  </si>
  <si>
    <t>G01 - Vytvorenie siete vzdelávacích inštitúcií a zamestnávateľov k prenosu skúseností, požiadaviek trhu práce na vzdelávací systém, zaistenie odborných stáží priamo u zamestnávateľov, zdieľanie potrebnej infraštruktúry, zdieľanie dát a informácií</t>
  </si>
  <si>
    <t>G02 - Zaistenie odborných stáží priamo u zamestnávateľov</t>
  </si>
  <si>
    <t>G03 - Aktivity na zavedenie e-learningovej formy celoživotného vzdelávania</t>
  </si>
  <si>
    <t>G04 - Aktivity na zavedenie nových programov celoživotného vzdelávania vo vzťahu k reálnym potrebám trhu práce</t>
  </si>
  <si>
    <t>G05 - Využitie spoločne pripravených foriem výučby (semináre pre a študentov, skúšobné lekcie, spoločné práce)</t>
  </si>
  <si>
    <t xml:space="preserve">G06 - Propagácia možností/ programov spoločného celoživotného vzdelávania (multimediálne, profesijné, osobný rozvoj, univerzity tretieho veku, atď.) </t>
  </si>
  <si>
    <t>G07 - Aktivity na zvyšovanie atraktívnosti a efektívnosti CŽV pre firmy</t>
  </si>
  <si>
    <t>G08 - Aktivity na zvyšovanie atraktívnosti a efektívnosti CŽV pre jednotlivcov</t>
  </si>
  <si>
    <t>G09 - Vytvorenie spoločnej databázy</t>
  </si>
  <si>
    <t>G10 - Tvorba kanálu/mechanizmu výmeny a zdieľania informácií a dát</t>
  </si>
  <si>
    <t>G11 - Výmenné stáže pedagógov za účelom výmeny skúseností  pri vzdelávacích postupov v celoživotnom vzdelávaní</t>
  </si>
  <si>
    <t>G12 - Definícia spoločných potrieb trhu práce vo vzťahu k celoživotnému vzdelávaniu (napr. okrúhle stoly medzi zamestnávateľmi a poskytovateľmi celoživotného učenia a ďalšími aktérmi trhu práce)</t>
  </si>
  <si>
    <t>G13 - Spracovanie koncepcie/plánu spoločných aktivít pre rozvoj CŽV</t>
  </si>
  <si>
    <t>G14 - Príprava spoločných vzdelávacích výstupov/ programov</t>
  </si>
  <si>
    <t>G15 - Poriadenie vybavenia k zavedeniu programov celoživotného vzdelávania/ inovatívnych prístupov</t>
  </si>
  <si>
    <t>G16 - Prezentačné a propagačné aktivity vo vzťahu k realizovanému projektu</t>
  </si>
  <si>
    <t>A01 - Vytvorenie pracovného/expertného tímu</t>
  </si>
  <si>
    <t>A02 - Stretnutie pracovného/expertného tímu</t>
  </si>
  <si>
    <t>A03 - Príprava a zavedenie opatrení k včasnému overovaní produktov, schopností vyspelej výroby a prvovýroby najme v oblasti kľúčových technológií a technológií pre všeobecné použite</t>
  </si>
  <si>
    <t>A04 - Príprava a zavedenie podnikových investícií do výskumu a inovácií</t>
  </si>
  <si>
    <t>A05 - Aktivity na vytváranie väzieb a súčinnosti medzi podnikmi a strediskami výskumu a vývoja a vysokými školami</t>
  </si>
  <si>
    <t>A06 - Realizácia aplikovaného výskumu/ vývoja na základe definície požiadaviek s dorazom na zapojenie stredísk  výskumu/vývoja a vysokých škôl  (vlastný výskum, kolektívny a predkonkurenčný vývoj)</t>
  </si>
  <si>
    <t>A07 - Realizácia znalostného transferu</t>
  </si>
  <si>
    <t>A08 - Príprava spoločných projektov</t>
  </si>
  <si>
    <t>A09 - Tvorba kanálu/mechanizmu výmeny a zdieľania informácií a dát</t>
  </si>
  <si>
    <t>A10 - Vytvorení spoločných databází</t>
  </si>
  <si>
    <t>A11 - Definícia požiadaviek podnikateľského sektoru na aplikovaný výskum/vývoj</t>
  </si>
  <si>
    <t>A12 - Nákup expertných služieb v oblasti aplikovaného výskumu/vývoja (meranie, skúšky, výpočty, konzultácie, transfer duševného vlastníctva) s cieľom zahájenia/zintenzívnenia inovačných aktivít MSP</t>
  </si>
  <si>
    <t>A13 - Nákup licencií, patentov</t>
  </si>
  <si>
    <t>A14 - Príprava realizačnej dokumentácie ( stavebná dokumentácia)</t>
  </si>
  <si>
    <t>A15 - Stavebné úpravy v súvislosti s obstaraním vybavenia</t>
  </si>
  <si>
    <t>A16 - Obstaranie vybavenia v súvislosti s realizáciou prenosu výsledkov aplikovaného výskumu/vývoja</t>
  </si>
  <si>
    <t>A17 - Prezentačné a propagačné aktivity vo vzťahu k realizovanému projektu</t>
  </si>
  <si>
    <t>B01 - Vytvorenie pracovného/expertného tímu</t>
  </si>
  <si>
    <t>B02 - Stretnutie pracovného/expertného  tímu</t>
  </si>
  <si>
    <t>B03 - Aktivity pre vytvorenie cezhraničnej siete/klastru podporujúci rozvoj perspektívnych odvetví a oblastí</t>
  </si>
  <si>
    <t>B04 - Budovanie cezhraničných výskumných centier</t>
  </si>
  <si>
    <t>B05 - Realizácia strategicky významné aktivity v oblasti vývoja /inovácie nových produktov/služieb pre MSP</t>
  </si>
  <si>
    <t>B06 - Realizácia strategicky významné aktivity v oblasti zlepšenia podnikových procesov, vrátane produktových certifikácií pre MSP</t>
  </si>
  <si>
    <t>B07 - Realizácia strategicky významné aktivity v oblasti vývoja /inovácie výrobných procesov  pre MSP</t>
  </si>
  <si>
    <t>B08 - Aktivity na vytváranie väzieb a súčinnosti medzi podnikmi a strediskami výskumu a vývoja s vysokými školami</t>
  </si>
  <si>
    <t>B09 - Realizácia nástroja identifikácie spoločných potrieb produktívneho sektora a včasnú orientáciu výskumných a vývojových aktivít na perspektívne odvetvia a oblasti</t>
  </si>
  <si>
    <t>B10 - Tvorba kanálu/mechanizmu výmeny a zdieľania informácií a dát</t>
  </si>
  <si>
    <t>B11 - Vytvorenie spoločných metodík a hodnotenia</t>
  </si>
  <si>
    <t>B12 - Príprava spoločných projektov</t>
  </si>
  <si>
    <t>B13 - Definícia spoločných potrieb produktívneho sektora  vo vzťahu k včasnej orientácii výskumných a vývojových aktivít na perspektívne oblasti a odvetvia</t>
  </si>
  <si>
    <t>B14 - Príprava nástroja identifikácie spoločných potrieb produktívneho sektora a včasnú orientáciu výskumných a vývojových aktivít na perspektívne odvetvia a oblasti</t>
  </si>
  <si>
    <t>B15 - Poriadenie vybavenia – nákup technológií nevyhnutných pre zavedenie a prevádzku realizovaných nástrojov identifikácie spoločných potrieb produktívneho sektora a včasnú orientáciu výskumných a vývojových aktivít na perspektívne odvetvia a oblasti.</t>
  </si>
  <si>
    <t>B16 - Prezentačné a propagačné aktivity vo vzťahu k realizovanému projektu</t>
  </si>
  <si>
    <t>C01 - Spracovanie stratégie rozvoja v oblasti inteligentného rozvoja a využívania inovácií v cezhraničnom regióne</t>
  </si>
  <si>
    <t>C02 - Vytvorenie pracovného/expertného tímu s dorazom na súčinnosť  medzi podnikmi a strediskami výskumu a vývoja s vysokými školami</t>
  </si>
  <si>
    <t>C03 - Tvorba kanálu/mechanizmu výmeny a zdieľania informácií a dát</t>
  </si>
  <si>
    <t>C04 - Vytvorenie spoločných metodík a hodnotenia</t>
  </si>
  <si>
    <t>C05 - Vytvorenie spoločných databáz</t>
  </si>
  <si>
    <t>C06 - Príprava spoločných projektov</t>
  </si>
  <si>
    <t>C07 - Stretnutie pracovného/expertného  tímu</t>
  </si>
  <si>
    <t>C08 - Zber dát</t>
  </si>
  <si>
    <t>C09 - Definícia potrieb cezhraničného územia v oblasti inteligentného rozvoja a využívania inovácií</t>
  </si>
  <si>
    <t>C10 - Spracovanie analytickej časti</t>
  </si>
  <si>
    <t>C11 - Spracovanie expertných posudkov/hodnotení</t>
  </si>
  <si>
    <t>C12 - Nákup služieb špecializovaného poradenstva v oblasti strategické riadenie a managment</t>
  </si>
  <si>
    <t>C13 - Prezentačné a propagačné aktivity vo vzťahu k realizovanému projektu</t>
  </si>
  <si>
    <t>D01 - Aktivity subjektov inovačnej infraštruktúry (podnikateľských inovačných centier, vedecko-technických parkov) v oblasti zvyšovania absorpčnej kapacity cezhraničného územia</t>
  </si>
  <si>
    <t>D02 - Príprava spoločných projektov</t>
  </si>
  <si>
    <t>D03 - Vytvorenie pracovného/expertného tímu s dorazom na súčinnosť  medzi podnikmi a strediskami výskumu a vývoja s vysokými školami</t>
  </si>
  <si>
    <t>D04 - Stretnutie pracovného/expertného  tímu</t>
  </si>
  <si>
    <t>D05 - Aktivity na vytváranie väzieb a súčinnosti medzi podnikmi a strediskami výskumu a vývoja s vysokými školami</t>
  </si>
  <si>
    <t>D06 - Aktivity pre vytvorenie cezhraničnej siete/klastru a otvorených inovácií inteligentnou špecializáciou</t>
  </si>
  <si>
    <t>D07 - Internacionalizácia klastrov podporujúcich rozvoj perspektívnych odvetví a oblastí</t>
  </si>
  <si>
    <t>D08 - Tvorba kanálu/mechanizmu výmeny a zdieľania informácií a dát</t>
  </si>
  <si>
    <t>D09 - Vytvorenie/ zdieľanie spoločných metodík a hodnotenia</t>
  </si>
  <si>
    <t>D10 - Vytvorenie/ zdieľanie spoločných databáz</t>
  </si>
  <si>
    <t>D11 - Realizácia spoločného technického a aplikovaného výskumu/vývoja/ pilotných projektov s dorazom na využitie stávajúcej infraštruktúry výskumu, vývoja a inovácií</t>
  </si>
  <si>
    <t>D12 - Realizácia opatrení optimalizácie spoločného využitia existujúcej infraštruktúry výskumu, vývoja a inovácií</t>
  </si>
  <si>
    <t>D13 - Spracovanie štúdií/koncepcií optimalizácie spoločného využitia existujúcej infraštruktúry výskumu, vývoja a inovácií</t>
  </si>
  <si>
    <t>D14 - Príprava realizačnej dokumentácie ( stavebná dokumentácia)</t>
  </si>
  <si>
    <t xml:space="preserve">D15 - Stavebné úpravy v súvislosti s obstaraním vybavenia </t>
  </si>
  <si>
    <t>D16 - Poriadenie vybavení v súvislosti s realizáciou prenosu výsledkov aplikovaného výskumu/vývoja</t>
  </si>
  <si>
    <t>D17 - Prezentačné a propagačné aktivity vo vzťahu k realizovanému projektu</t>
  </si>
  <si>
    <t>E01 - Aktivity na vytváranie väzieb a súčinnosti medzi podnikmi a prevádzkovateľmi inovačnej infraštruktúry (podnikateľské inkubátory, vedecko-technické parky a inovačné centrá)</t>
  </si>
  <si>
    <t>E02 - Aplikácia nástrojov podpory v oblasti využívania výsledkov výskumu a vývoja (inovačných voucherov/ iných)</t>
  </si>
  <si>
    <t>E03 - Tvorba kanálu/mechanizmu výmeny a zdieľania informácií a dát</t>
  </si>
  <si>
    <t>E04 - Vytvorenie/ zdieľanie spoločných metodík a hodnotenia</t>
  </si>
  <si>
    <t>E05 - Vytvorenie/ zdieľanie spoločných databází</t>
  </si>
  <si>
    <t>E06 - Stretnutie pracovného/expertného tímu</t>
  </si>
  <si>
    <t>E07 - Nákup poradenských služieb pre MSP poskytované prevádzkovateľmi inovačnej infraštruktúry (podnikateľské inkubátory, vedeckotechnické parky a inovačné centrá)</t>
  </si>
  <si>
    <t>E08 - Príprava nástrojov podpory v oblasti využívania výsledkov výskumu a vývoja (inovačných voucherov/ iných)</t>
  </si>
  <si>
    <t>E09 - Poriadenie vybavenia – nákup technológií nevyhnutných pre zavedenie a prevádzku realizovaných nástrojov podpory v oblasti využívania výsledkov výskumu a vývoja</t>
  </si>
  <si>
    <t>E10 - Prezentačné a propagačné aktivity vo vzťahu k realizovanému projektu</t>
  </si>
  <si>
    <t>A01 - Rekonštrukcia/ revitalizácia/vybudovanie turisticky atraktívnych objektov kultúrneho/ prírodného dedičstva (stavebné práce)</t>
  </si>
  <si>
    <t>A02 - Obstaranie vybavenia rekonštruovaných/revitalizovaných/vybudovaných objektov kultúrneho/ prírodného dedičstva</t>
  </si>
  <si>
    <t>A03 - Vybudovanie turisticky atraktívnych objektov pre zatraktívnenie prírodného dedičstva (stavebné práce)</t>
  </si>
  <si>
    <t xml:space="preserve">A04 - Obstaranie vybavenia turisticky atraktívnych objektov pre zatraktívnenie prírodného dedičstva </t>
  </si>
  <si>
    <t>A05 - Realizácia vyhliadkových miest a infraštruktúry (rozhľadne, vyhliadkové mosty, atď.) podporujúce ďalšie využitie prírodného a kultúrneho dedičstvá</t>
  </si>
  <si>
    <t>A06 - Vytváranie a revitalizácia múzejných lebo výstavných expozícií  cezhraničného charakteru</t>
  </si>
  <si>
    <t xml:space="preserve">A07 - Stretnutie pracovného tímu </t>
  </si>
  <si>
    <t>A08 - Poriadenie nehnuteľností/pozemkov</t>
  </si>
  <si>
    <t>A09 - Spracovaní realizačnej/projektovej dokumentácie</t>
  </si>
  <si>
    <t>A10 - Propagačné materiály vo vzťahu k realizovanému objektu (iba doplnkovo)</t>
  </si>
  <si>
    <t>A11 - Prezentačné a propagačné aktivity vo vzťahu k realizovanému objektu (iba doplnkovo)</t>
  </si>
  <si>
    <t>A12 - Značenie vo vzťahu k realizovanému objektu</t>
  </si>
  <si>
    <t>B01 - Budovanie infraštruktúrnych prvkov bezbariérového prístupu  pre osoby so zníženou schopnosťou pohybu vrátanie zvukových, grafických a podobných navádzacích systémov</t>
  </si>
  <si>
    <t>B02 - Výstavba/rekonštrukcia vyhradených parkovacích staní pre hendikepované a ďalšie skupiny so špeciálnymi potrebami (rodiny s deťmi, seniori) pri prírodnej/kultúrnej pamiatke</t>
  </si>
  <si>
    <t>B03 - Výstavba/zvýšenie kapacity parkovísk pri významných turistických destináciách (potreba preukázania stávajúcej nedostatočnej kapacity)</t>
  </si>
  <si>
    <t xml:space="preserve">B04 - Výstavba/ revitalizácia oddychových zón  popri prírodných a kultúrnych pamiatkach </t>
  </si>
  <si>
    <t>B05 - Realizácia sprievodnej infraštruktúry a vybavenia/mobiliárov v riešenej lokalite (stojany pre bicykle, informačné tabule, odpočívadlá, prístrešky, atď.)</t>
  </si>
  <si>
    <t>B06 - Stretnutie pracovného tímu</t>
  </si>
  <si>
    <t>B07 - Obstaranie nehnuteľností/pozemkov</t>
  </si>
  <si>
    <t>B08 - Spracovanie realizačnej/projektovej dokumentácie</t>
  </si>
  <si>
    <t>B09 - Rozširovanie turistických informačných centier/ infobodov/ infostánkov/mestských informačných turistických systémov  za účelom preukázaného zvýšenia informovanosti o turistických atraktivitách cezhraničného regiónu</t>
  </si>
  <si>
    <t>B10 - Budovanie značenia prístupu k prírodným/kultúrnym pamiatkam</t>
  </si>
  <si>
    <t>B11 - Budovanie telematických a navigačných systémov k prírodným/kultúrnym pamiatkam</t>
  </si>
  <si>
    <t>B12 - Propagačné materiály vo vzťahu k realizovanému objektu (iba doplnkovo)</t>
  </si>
  <si>
    <t>B13 - Prezentačné a propagačné aktivity vo vzťahu k realizovanému objektu (iba doplnkovo)</t>
  </si>
  <si>
    <t>C01 - Výstavba/rekonštrukcia cyklistických chodníkov a cyklotrás zlepšujúcich prístup a prepojenie kultúrne/prírodne významných lokalít v cezhraničnom regióne  vrátane doplnkovej infraštruktúry</t>
  </si>
  <si>
    <t xml:space="preserve">C03 - Stretnutie pracovného tímu </t>
  </si>
  <si>
    <t>C04 - Obstaranie nehnuteľností/pozemkov</t>
  </si>
  <si>
    <t>C05 - Spracovanie realizačnej/projektovej dokumentácie</t>
  </si>
  <si>
    <t>C06 - Spracovanie spoločných štúdií prístupu a prepojenia kultúrne/prírodne významných lokalít v cezhraničnom regióne</t>
  </si>
  <si>
    <t>C07 - Stretnutie odborného /expertného tímu</t>
  </si>
  <si>
    <t>C08 - Spracovanie odborných/expertných posudkov</t>
  </si>
  <si>
    <t>C09 - Verejná diskusia/ prezentácia</t>
  </si>
  <si>
    <t>C10 - Značenie cyklotrás, náučných a turistických chodníkov (iba doplnkovo)</t>
  </si>
  <si>
    <t>C11 - Propagačné materiály vo vzťahu k realizovanému objektu (iba doplnkovo)</t>
  </si>
  <si>
    <t>C12 - Prezentačné a propagačné aktivity vo vzťahu k realizovanému objektu (iba doplnkovo)</t>
  </si>
  <si>
    <t>D01 - Rekonštrukcia cestných úsekov II. a  III. triedy na zvýšenie dostupnosti lokalít s prírodnými/kultúrnymi pamiatkami (rekonštrukcia telesa vozovky, zlepšenie kvality povrchu vozovky)</t>
  </si>
  <si>
    <t xml:space="preserve">D02 - Realizácia opatrení smerujúcich k zmene technických parametrov vozovky </t>
  </si>
  <si>
    <t>D03 - (zvýšenie únosnosti, prejazdnosti, odstránení nebezpečných  a úzkych hrdiel)</t>
  </si>
  <si>
    <t>D04 - Výstavba/rekonštrukcia/obnova  súčastí cestných komunikácií – cestných prvkov (mosty, podjazdy, nadjazdy) pre zvýšenie návštevnosti kultúrnych/prírodných pamiatok najmä formou verejnej dopravy</t>
  </si>
  <si>
    <t>D05 - Stretnutie pracovného tímu</t>
  </si>
  <si>
    <t>D06 - Obstaranie nehnuteľností/pozemkov</t>
  </si>
  <si>
    <t>D07 - Spracovaní realizačnej/projektovej dokumentácie</t>
  </si>
  <si>
    <t>D08 - Budovanie telematických a navigačných systémov k prírodným/kultúrnym pamiatkam (iba doplnkovo)</t>
  </si>
  <si>
    <t>D09 - Propagačné materiály vo vzťahu k realizovanému objektu (iba doplnkovo)</t>
  </si>
  <si>
    <t>D10 - Prezentačné a propagačné aktivity vo vzťahu k realizovanému objektu (iba doplnkovo)</t>
  </si>
  <si>
    <t>E01 - Realizácia spoločných regionálnych/ tematických kampaní propagujúcich prírodné a kultúrne atraktivity spoločného územia</t>
  </si>
  <si>
    <t>E02 - Realizácia spoločných mediálnych produktov propagujúcich spoločné území a jeho atraktivity</t>
  </si>
  <si>
    <t>E03 - Organizácia aktivít propagujúcich spoločné územie ako turistickú destináciu a podporujúcich rozvoj cestovného ruchu v ňom</t>
  </si>
  <si>
    <t>E04 - Príprava a realizácia spoločných produktov destinačného managementu</t>
  </si>
  <si>
    <t>E05 - Poriadenie a distribúcia propagačných materiálov a nástrojov publicity pre širokú verejnosť lebo zameraných na špecifické cieľové skupiny</t>
  </si>
  <si>
    <t>E06 - Stretnutie pracovného tímu</t>
  </si>
  <si>
    <t>E07 - Spracovanie spoločného realizačného zámeru tematického produktu</t>
  </si>
  <si>
    <t>E08 - Spracovanie externých posudkov/ hodnotení</t>
  </si>
  <si>
    <t>E09 - Spracovanie spoločnej komunikačnej stratégie/ marketingovej koncepcie  zapojených objektov</t>
  </si>
  <si>
    <t>E10 - Spracovanie tematickej koncepcie zameranej na špecifické segmenty cestovného ruchu/vymedzenou skupinu atraktivít/špecifickú cieľovú skupinu</t>
  </si>
  <si>
    <t>E11 - Spracovanie územnej koncepcie riešiacej celkové využitie prírodných a kultúrnych zdrojov vo vymedzenom cezhraničnom území</t>
  </si>
  <si>
    <t>E12 - Spoločná účasť na veľtrhoch a obdobných prezentačných aktivitách cestovného ruchu vrátane poriadení nevyhnutných propagačných predmetov dlhodobé povahy (bannery, propagačné stany)</t>
  </si>
  <si>
    <t>E13 - Poriadenie vybavení  za účelom realizácie propagačných a prezentačných aktivít realizovaných produktov cestovného ruchu</t>
  </si>
  <si>
    <t>F01 - Aplikácie komunikačnej stratégie/ marketingovej koncepcie zavedenia služieb podporujúcich využívanie potenciálu kultúrneho a prírodného dedičstva</t>
  </si>
  <si>
    <t>F02 - Využitie mobilných technológií pre prezentáciu a propagáciu turistických atraktivít regiónu (audio sprievodca, GPS technológie, QR kódy)</t>
  </si>
  <si>
    <t>F03 - Realizácie publicity a propagácie pomocou webových stránok, sociálnych sietí a ďalších inovatívnych spôsobov propagácie a publicity</t>
  </si>
  <si>
    <t>F04 - Príprava špecifických nástrojov podpory cestovného ruchu – turistické karty, rodinné pasy, atď.</t>
  </si>
  <si>
    <t>F05 - Organizácia aktivít propagujúcich spoločné územie ako turistickú destináciu a podporujúcich rozvoj turizmu v ňom</t>
  </si>
  <si>
    <t>F06 - Stretnutie pracovného tímu</t>
  </si>
  <si>
    <t>F07 - Spracovanie spoločného realizačného zámeru tematického produktu</t>
  </si>
  <si>
    <t>F08 - Spracovanie spoločnej komunikačnej stratégie/ marketingovej koncepcie  zavedenia služieb podporujúcich využívanie potenciálu kultúrneho a prírodného dedičstva</t>
  </si>
  <si>
    <t xml:space="preserve">F09 - Poriadenie vybavenia – nákup technológií nevyhnutných pre zavedenie a prevádzku realizovaných nástrojov podpory cestovného ruchu </t>
  </si>
  <si>
    <t>F10 - Poriadenie vybavenia pre realizáciu opatrení propagácie služieb</t>
  </si>
  <si>
    <t>G01 - Aktivity na prezentáciu prírodného a kultúrneho dedičstva realizované vo forme doplnkových aktivít.</t>
  </si>
  <si>
    <t>A01 - Tvorba kanálu/mechanizmu výmeny a zdieľania informácií a dát</t>
  </si>
  <si>
    <t>A02 - Vytvorenie/ zdieľanie spoločných metodík a hodnotenia</t>
  </si>
  <si>
    <t>A03 - Vytvorenie/ zdieľanie spoločných databáz</t>
  </si>
  <si>
    <t>A04 - Spracovanie štúdií/koncepcií pre efektívnejší výkon starostlivosti o cezhraničné prírodne hodnotné územia</t>
  </si>
  <si>
    <t>A05 - Spracovanie plánov alebo zásad starostlivosti o cezhraničné prírodne hodnotné územia</t>
  </si>
  <si>
    <t>A06 - Spracovanie súborov doporučených opatrení/záchranných programov</t>
  </si>
  <si>
    <t>A07 - Vytvorenie pracovného/expertného tímu v oblasti starostlivosti o cezhraničné prírodne územia</t>
  </si>
  <si>
    <t>A08 - Stretnutie pracovného/expertného  tímu</t>
  </si>
  <si>
    <t>A09 - Definícia požiadaviek na efektívnejší výkon starostlivosti o cezhraničné prírodne hodnotné územia</t>
  </si>
  <si>
    <t>A10 - Realizácia okrúhleho stolu</t>
  </si>
  <si>
    <t>A11 - Spracovanie externých posudkov/ hodnotení</t>
  </si>
  <si>
    <t>A12 - Zber dát</t>
  </si>
  <si>
    <t>A13 - Terénny prieskum</t>
  </si>
  <si>
    <t>A14 - Vyznačenie lokalít v terénu</t>
  </si>
  <si>
    <t>A15 - Realizácia spoločnej konferencie</t>
  </si>
  <si>
    <t>A16 - Verejná diskusia</t>
  </si>
  <si>
    <t>A17 - Vydanie publikačných výstupov</t>
  </si>
  <si>
    <t>A18 - Prezentačné a propagačné aktivity vo vzťahu k realizovanému projektu</t>
  </si>
  <si>
    <t>B01 - Návrh a realizácia opatrení spojených s implementáciou sústavy Natura 2000</t>
  </si>
  <si>
    <t>B02 - Realizácia špeciálnej starostlivosti o vzácne biotopy s cieľom zlepšenia ich kvality a druhového zloženia (vrátane obmedzovania expanzívnych a invazívny druhov) v cezhraničnom území</t>
  </si>
  <si>
    <t>B03 - Eradikácia / regulácia invazívnych druhov (kosenie, výrez, odchyt či odlov, aplikácia biocídov apod., bezpečná likvidácia biomasy aj.)</t>
  </si>
  <si>
    <t>B04 - Realizácia starostlivosti o lesné spoločenstvá cielená na zachovanie lebo zlepšenie ich štruktúry, druhového zložení</t>
  </si>
  <si>
    <t>B05 - Realizácia starostlivosti cielená na podporu vzácnych druhov a ich biotopov, obnovu a tvorbu cenných stanovíšť</t>
  </si>
  <si>
    <t>B06 - Realizácia opatrení na podporu druhov v urbanizovanom aj. antropogénne ovplyvnenom prostredí</t>
  </si>
  <si>
    <t>B07 - Vytvorenie pracovného/expertného tímu v oblasti zlepšenia stavu druhov a biotopov</t>
  </si>
  <si>
    <t>B08 - Stretnutie pracovného/expertného  tímu</t>
  </si>
  <si>
    <t>B09 - Zber informácií a dát</t>
  </si>
  <si>
    <t>B10 - Hodnotenie rizík</t>
  </si>
  <si>
    <t>B11 - Vyznačenie lokalít v terénu</t>
  </si>
  <si>
    <t>B12 - Hodnotenie efektivity opatrenia</t>
  </si>
  <si>
    <t>B13 - Realizácia spoločnej konferencie</t>
  </si>
  <si>
    <t>B14 - Verejná diskusia</t>
  </si>
  <si>
    <t>B15 - Vydanie publikačných výstupov</t>
  </si>
  <si>
    <t>C01 - Mapovaní a monitoring  a príprava metodík a koncepčných dokumentov pre obmedzovanie inváznych druhov</t>
  </si>
  <si>
    <t>C02 - Realizácia opatrení k uchovaní a zvyšovaní početnosti druhov, realizovaná predovšetkým prostredníctvom záchrany druhov a ekosystémov a vytváraní vhodných podmienok pro ich ďalší existenciu</t>
  </si>
  <si>
    <t>C03 - Realizácia opatrení k minimalizácii a predchádzanie škodám spôsobeným silne a kriticky ohrozenými obzvlášť chránenými druhy živočíchov na komunikáciách, vodohospodárskych objektoch, pôdohospodárskych a lesných kultúrach, chovoch rýb a včiel</t>
  </si>
  <si>
    <t>C04 - Realizácia špeciálnej starostlivosti zameraná na podporu biodiverzity v chránených územiach, podporu cieľových stanovíšť a druhov</t>
  </si>
  <si>
    <t>C05 - Investície do zvyšovaní adaptívnych schopností ekosystémov a druhov na rastúcej fragmentácii krajiny, ďalší antropogénne vplyvy a na záťažové faktory životného prostredia</t>
  </si>
  <si>
    <t>C06 - Budovanie/ obnova prvkov pre interpretáciu chránených území (informační panely, náučné chodníky, návštevnícka strediska apod.),</t>
  </si>
  <si>
    <t>C07 - Realizácia opatrení na predchádzanie zavlečeniu, regulácii a likvidácii populácií inváznych druhov rastlín a živočíchov</t>
  </si>
  <si>
    <t>C08 - Realizácia opatrení navrhnutých v rámci schválených komplexných pozemkových úprav zameraných na výsadby zelene v krajine a ochranu pôdy.</t>
  </si>
  <si>
    <t>C09 - Tvorba informačných a technických nástrojov k ochrane druhov a stanovíšť</t>
  </si>
  <si>
    <t xml:space="preserve">C10 - Stretnutie projektového tímu </t>
  </si>
  <si>
    <t>C11 - Vytvorenie pracovného/expertného tímu v oblasti starostlivosti o cezhraničné prírodne územia</t>
  </si>
  <si>
    <t>C12 - Stretnutie pracovného/expertného  tímu</t>
  </si>
  <si>
    <t>C13 - Realizácia okrúhleho stolu</t>
  </si>
  <si>
    <t>C14 - Vzdelávacie semináre pre verejnosť</t>
  </si>
  <si>
    <t>C15 - Realizácia aktivít verejnej osvety</t>
  </si>
  <si>
    <t>C16 - Hodnotenie efektivity opatrenia</t>
  </si>
  <si>
    <t>C17 - Realizácia spoločnej konferencie</t>
  </si>
  <si>
    <t>C18 - Verejná diskusia</t>
  </si>
  <si>
    <t>C19 - Vydanie publikačných výstupov</t>
  </si>
  <si>
    <t>C20 - Prezentačné a propagačné aktivity vo vzťahu k realizovanému projektu</t>
  </si>
  <si>
    <t>D01 - Spracovanie plánov/projektov budovanie ekostabilizačných prvkov v cezhraničnom území</t>
  </si>
  <si>
    <t>D02 - Budovanie ekostabilizačných prvkov v krajine</t>
  </si>
  <si>
    <t>D03 - Investície do obnovy častí prírodných stanovíšť za účelom rozšírení veľkosti chránenej oblasti, zväčšenie oblasti k hľadaní potravy, rozmnožovaní a odpočinku týchto druhov a za účelom uľahčenia ich migrovaní/rozšírení</t>
  </si>
  <si>
    <t>D04 - Investície do krajinných prvkov prispievajúcich k prispôsobení sa zmenám klímy lebo ich zmiernení v cezhraničnom regióne</t>
  </si>
  <si>
    <t>D05 - Investície do umelých prvkov zelenej infraštruktúry (ekodukty, ekomosty) v cezhraničnom  regióne</t>
  </si>
  <si>
    <t>D06 - Investície do multifunkčných oblastí s cieľom využívania pôdy</t>
  </si>
  <si>
    <t xml:space="preserve">D07 - Stretnutie projektového tímu </t>
  </si>
  <si>
    <t>D08 - Vytvorenie pracovného/expertného tímu v oblasti budovania ekostabilizačných prvkov v krajine a zelenej infraštruktúry</t>
  </si>
  <si>
    <t>D09 - Stretnutie pracovného/expertného  tímu</t>
  </si>
  <si>
    <t>D10 - Nákup pozemkov</t>
  </si>
  <si>
    <t>D11 - Projektová/stavebná dokumentácia</t>
  </si>
  <si>
    <t>D12 - Prezentačné a propagačné aktivity vo vzťahu k realizovanému projektu</t>
  </si>
  <si>
    <t>E01 - Tvorba kanálu/mechanizmu výmeny a zdieľania informácií a dát</t>
  </si>
  <si>
    <t>E02 - Vytvorenie/ zdieľanie spoločných metodík a hodnotenia</t>
  </si>
  <si>
    <t>E03 - Vytvorenie/ zdieľanie spoločných databází</t>
  </si>
  <si>
    <t>E04 - Vytvorenie spoločného riadiaceho/ manažérskeho systému</t>
  </si>
  <si>
    <t>E05 - Spracovanie cezhraničných plánov riadenia/manažmentu prírodne hodnotných území ich vybraných častí a okolitého územia (vrátane chránených území)</t>
  </si>
  <si>
    <t>E06 - Spracovanie plánov lebo zásad starostlivosti o cezhraničné prírodne hodnotné územia</t>
  </si>
  <si>
    <t>E07 - Spracovanie súborov doporučených opatrení/záchranných programov v starostlivosti o cezhraničné prírodne hodnotné územia</t>
  </si>
  <si>
    <t>E08 - Realizácia spoločných cezhraničných plánov riadenia/manažmentu prírodne hodnotných území ich vybraných častí a okolitého územia (vrátane chránených území)</t>
  </si>
  <si>
    <t xml:space="preserve">E09 - Stretnutie projektového tímu </t>
  </si>
  <si>
    <t>E10 - Vytvorenie pracovného/expertného tímu v oblasti riadenia/managementu prírodne hodnotných území v cezhraničnom regióne</t>
  </si>
  <si>
    <t>E11 - Stretnutie pracovného/expertného tímu</t>
  </si>
  <si>
    <t>E12 - Zber informácií a dát</t>
  </si>
  <si>
    <t>E13 - Hodnotenie rizík</t>
  </si>
  <si>
    <t>E14 - Vyznačenie lokalít v terénu</t>
  </si>
  <si>
    <t>E15 - Terénny prieskum</t>
  </si>
  <si>
    <t>E16 - Poriadenie vybavení/ technológií nevyhnutného k realizácii spoločných cezhraničných plánov riadenia/manažmentu prírodne hodnotných území</t>
  </si>
  <si>
    <t>E17 - Realizácia investícií nevyhnutných pri realizácii spoločných cezhraničných plánov riadenia/manažmentu prírodne hodnotných území</t>
  </si>
  <si>
    <t>E18 - Realizácia spoločnej konferencie</t>
  </si>
  <si>
    <t>E19 - Verejná diskusia</t>
  </si>
  <si>
    <t>E20 - Vydanie publikačných výstupov</t>
  </si>
  <si>
    <t>E21 - Prezentačné a propagačné aktivity vo vzťahu k realizovanému projektu</t>
  </si>
  <si>
    <t>F01 - Tvorba kanálu/mechanizmu výmeny a zdieľania informácií a dát</t>
  </si>
  <si>
    <t>F02 - Vytvorenie/ zdieľanie spoločných metodík a hodnotenia</t>
  </si>
  <si>
    <t>F03 - Vytvorenie/ zdieľanie spoločných databáz</t>
  </si>
  <si>
    <t>F04 - Spracovanie spoločných štúdií /koncepcií/stratégií v oblasti starostlivosti a ochrany životného prostredia</t>
  </si>
  <si>
    <t>F05 - Vytvorenie spoločného riadiaceho/ manažérskeho systému</t>
  </si>
  <si>
    <t xml:space="preserve">F06 - Stretnutie projektového tímu </t>
  </si>
  <si>
    <t>F07 - Vytvorenie pracovného/expertného tímu v oblasti starostlivosti o cezhraničné prírodne významne územia</t>
  </si>
  <si>
    <t>F08 - Stretnutie pracovného/expertného  tímu</t>
  </si>
  <si>
    <t>F09 - Zber informácií a dát</t>
  </si>
  <si>
    <t>F10 - Aktivity na vytváranie väzieb a súčinnosti medzi výskumnými inštitúciami, organizáciami ochrany prírody a realizátormi ochrany prírody</t>
  </si>
  <si>
    <t>F11 - Nákup poradenských a expertných služieb v oblasti výskumu podporujúce zlepšenie cezhraničnej starostlivosti a ochrany o prírodne významné územia</t>
  </si>
  <si>
    <t>F12 - Realizácia spoločných výskumných aktivít v cezhraničnom priestore v oblasti starostlivosti a ochrany životného prostredia</t>
  </si>
  <si>
    <t>F13 - Poriadenie vybavenia nevyhnutného pre realizáciu spoločných výskumných aktivít</t>
  </si>
  <si>
    <t>F14 - Stavebné úpravy realizované v súvislosti s umiestnením a prevádzkou vybavenia/technológií pre realizáciu spoločných výskumných aktivít</t>
  </si>
  <si>
    <t>F15 - Projektová/realizačná dokumentácia</t>
  </si>
  <si>
    <t>F16 - Realizácia spoločnej konferencie</t>
  </si>
  <si>
    <t>F17 - Verejná diskusia</t>
  </si>
  <si>
    <t>F18 - Vydanie publikačných výstupov</t>
  </si>
  <si>
    <t>F19 - Prezentačné a propagačné aktivity vo vzťahu k realizovanému projektu</t>
  </si>
  <si>
    <t>G01 - Tvorba kanálu/mechanizmu výmeny a zdieľania informácií a dát</t>
  </si>
  <si>
    <t>G02 - Vytvorenie/zdieľanie spoločných metodík a hodnotenia</t>
  </si>
  <si>
    <t>G03 - Vytvorenie/zdieľanie spoločných databáz</t>
  </si>
  <si>
    <t>G04 - Vytvorenie spoločných riadiacich/manažérskych systémov</t>
  </si>
  <si>
    <t>G05 - Stretnutie projektového tímu</t>
  </si>
  <si>
    <t>G06 - Vytvorenie pracovného/expertného tímu v oblasti starostlivosti o cezhraničné prírodne územia</t>
  </si>
  <si>
    <t>G07 - Stretnutie pracovného /expertného tímu</t>
  </si>
  <si>
    <t>G08 - Realizácia okrúhlych stolov</t>
  </si>
  <si>
    <t>G09 - Realizácia vzdelávacích seminárov</t>
  </si>
  <si>
    <t>G10 - Realizácia spoločných konferencií</t>
  </si>
  <si>
    <t>G11 - Verejná prezentácia/debata</t>
  </si>
  <si>
    <t>G12 - Zber informácií a dát</t>
  </si>
  <si>
    <t>G13 - Vyznačenie lokalít</t>
  </si>
  <si>
    <t>G14 - Poriadené vybavení/technológií/zariadení nevyhnutného pre realizáciu monitoringu a vyhodnocovania stavu ŽP</t>
  </si>
  <si>
    <t>G15 - Stavebné úpravy realizované v súvislosti s umiestnením a prevádzkou vybavenia/technológií pre realizáciu spoločných výskumných aktivít</t>
  </si>
  <si>
    <t>G16 - Príprava projektovej/realizačnej dokumentácie</t>
  </si>
  <si>
    <t>G17 - Vydanie publikačných výstupov</t>
  </si>
  <si>
    <t>G18 - Prezentačné a propagačné aktivity vo vzťahu k realizovanému projektu</t>
  </si>
  <si>
    <t>H01 - Spracovanie spoločných plánov/ štúdií k téme aktivity</t>
  </si>
  <si>
    <t>H02 - Monitoring procesov eróznej ohrozenosti</t>
  </si>
  <si>
    <t>H03 - Vytvorenie spoločných informačných systémov</t>
  </si>
  <si>
    <t>H04 - Vytvorenie spoločných riadiacich a manažérskych systémov</t>
  </si>
  <si>
    <t>H05 - Vytvorenie komplexného protierózneho opatrenia</t>
  </si>
  <si>
    <t>H06 - Realizácia organizačných protieróznych opatrení  (vhodné umiestnenie rastlín, pásové pestovanie plodín, vhodný tvar a veľkosť pozemkov, vegetačné pásy, záchytné trávne pásy)</t>
  </si>
  <si>
    <t>H07 - Realizácia opatrení pre zvýšenie schopnosti zadržiavanie vody v pôde</t>
  </si>
  <si>
    <t>H08 - Koordinačné opatrenia s protipovodňovými plánmi</t>
  </si>
  <si>
    <t>H09 - Realizácia opatrení pre obnovu pôdotvorného procesu</t>
  </si>
  <si>
    <t>H10 - Realizácia agrotechnických a vegetačných protieróznych opatrení (pôdoochranná kultivácia, protierózna orba, protierózne satie kukurice, protierózna ochrana zemiakov)</t>
  </si>
  <si>
    <t>H11 - Realizácia technických protieróznych opatrení (terénne urovnanie, průlehy, priekopy, terasy, hrádze, protierózne nádrže, protierózne cesty)</t>
  </si>
  <si>
    <t>H12 - Realizácia opatrení na kultiváciu/rekultiváciu pôdy</t>
  </si>
  <si>
    <t>H13 - Stretnutie projektového tímu</t>
  </si>
  <si>
    <t>H14 - Stretnutie pracovného /expertného tímu</t>
  </si>
  <si>
    <t>H15 - Definícia spoločných problémov a výziev v téme aktivity</t>
  </si>
  <si>
    <t>H16 - Spracovanie expertných posudkov/hodnotenie v téme aktivity</t>
  </si>
  <si>
    <t>H17 - Realizácia okrúhlych stolov</t>
  </si>
  <si>
    <t>H18 - Realizácia vzdelávacích seminárov</t>
  </si>
  <si>
    <t>H19 - Realizácia spoločných konferencií</t>
  </si>
  <si>
    <t>H20 - Verejná prezentácia</t>
  </si>
  <si>
    <t>H21 - Poriadenie zariadení</t>
  </si>
  <si>
    <t>H22 - Poriadenie vybavení</t>
  </si>
  <si>
    <t>H23 - Opatrenia publicity</t>
  </si>
  <si>
    <t>Konkrétny cieľ žiadosti</t>
  </si>
  <si>
    <t>Kódy pre oblasť hospodárskej činnosti</t>
  </si>
  <si>
    <t>Projektové aktivity</t>
  </si>
  <si>
    <t>Partneri v projekte</t>
  </si>
  <si>
    <t>Cieľové skupiny</t>
  </si>
  <si>
    <t>žiaci a študenti</t>
  </si>
  <si>
    <t>pedagogický personál a školitelia</t>
  </si>
  <si>
    <t>zamestnanci a zamestnávatelia</t>
  </si>
  <si>
    <t>malé a stredné podniky</t>
  </si>
  <si>
    <t>obyvatelia cezhraničného regiónu</t>
  </si>
  <si>
    <t>návštevníci cezhraničného regiónu</t>
  </si>
  <si>
    <t>Cieľové skupiny podľa KC</t>
  </si>
  <si>
    <t>Sektor:</t>
  </si>
  <si>
    <t>Podrobný rozpočet projektu Vedúceho partnera</t>
  </si>
  <si>
    <t>Percento:
(max. 15%)</t>
  </si>
  <si>
    <t>Percentuálny podiel rozpočtovej kapitoly (max 15 %) z výšky výdavkov v rozpočtovej kapitole 2</t>
  </si>
  <si>
    <t>C02 - Výstavba/rekonštrukcia turistických chodníkov, tematických náučných chodníkov, alebo špecifických chodníkov a trás pre športovú turistiku (in-line, lyžiarske, vodácke, atď.) zlepšujúcich prístup a prepojenie kultúrne/prírodne významných lokalít</t>
  </si>
  <si>
    <t>6a. Malé projekty</t>
  </si>
  <si>
    <t>Typy aktivít FMP</t>
  </si>
  <si>
    <t>H) Spoločné plánovanie, stratégie a štúdie v cezhraničnom regióne.</t>
  </si>
  <si>
    <t>I) Zvyšovanie inštitucionálnych kapacít a zručností organizačných štruktúr v oblastiach efektívnej správy, vzdelávania, kultúrneho a prírodného dedičstva.</t>
  </si>
  <si>
    <t>J) Rozvoj spolupráce inštitúcií verejnej správy.</t>
  </si>
  <si>
    <t>K) Vytváranie a upevňovanie partnerstiev, sietí a podporných cezhraničných štruktúr.</t>
  </si>
  <si>
    <t>H01 - Stretnutie pracovného/expertného tímu</t>
  </si>
  <si>
    <t>H02 - Vytvorení spoločných plánov rozvoja</t>
  </si>
  <si>
    <t>H03 - Spracovanie spoločnej štúdie</t>
  </si>
  <si>
    <t>H04 - Spoločná konferencia/seminár</t>
  </si>
  <si>
    <t>H05 - Realizácia okrúhleho stola</t>
  </si>
  <si>
    <t>H06 - Tvorba spoločnej informačnej platformy</t>
  </si>
  <si>
    <t>H07 - Vytvorenie spoločných riadiacich a manažérskych systémov</t>
  </si>
  <si>
    <t>H08 - Spracovanie analytickej časti</t>
  </si>
  <si>
    <t>H09 - Dotazníkové šetrenie</t>
  </si>
  <si>
    <t>H10 - Zber dát</t>
  </si>
  <si>
    <t>H11 - Spracovanie strategickej časti</t>
  </si>
  <si>
    <t>H12 - Spracovanie expertných posudkov a hodnotení</t>
  </si>
  <si>
    <t>H13 - Verejná prezentácia</t>
  </si>
  <si>
    <t>H15 - Opatrenia publicity</t>
  </si>
  <si>
    <t>H14 - Obstaranie vybavenia za účelom zaistenie prevádzky spoločných informačných platforiem a riadiacich a manažérskych systémov</t>
  </si>
  <si>
    <t>I01 - Stretnutie pracovného tímu</t>
  </si>
  <si>
    <t>I02 - Definovanie spoločných tém, potrieb a problémov</t>
  </si>
  <si>
    <t>I03 - Vytvorenie spoločnej cezhraničnej databázy</t>
  </si>
  <si>
    <t xml:space="preserve">I04 - Usporiadanie spoločných aktivít v kulturno-rekreačnej/ športovej oblasti </t>
  </si>
  <si>
    <t>I05 - Usporiadanie spoločnej spoločenskej aktivity podporujúcej identitu a tradície</t>
  </si>
  <si>
    <t>I06 - Realizácia spoločných verejných vzdelávacích aktivít</t>
  </si>
  <si>
    <t>I07 - Príprava spoločných projektov</t>
  </si>
  <si>
    <t xml:space="preserve">I08 - Aktivita smerujúca k propagácii cezhraničnej spolupráce a spoločného územia (spoločné publikácie, internetové stránky) </t>
  </si>
  <si>
    <t>I09 - Tvorba spoločnej informačnej platformy</t>
  </si>
  <si>
    <t>I10 - Realizácia/ prepojenie spoločných informačných systémov, databáz s cieľom zlepšenia správy a ďalšieho rozvoja prihraničnej oblasti</t>
  </si>
  <si>
    <t>I11 - Realizácia školiaceho/vzdelávacieho  programu pre organizačné štruktúry v oblastiach efektívnej správy, vzdelávania, kultúrneho a prírodného dedičstva</t>
  </si>
  <si>
    <t>I12 - Tvorba kanálu/mechanizmu výmeny a zdieľania informácií a dát</t>
  </si>
  <si>
    <t>I13 - Prezentačné a propagačné aktivity vo vzťahu k realizovanému projektu</t>
  </si>
  <si>
    <t xml:space="preserve">I14 - Obstaranie vybavenia v súvislosti s realizáciou aktivít k zvyšovaní inštitucionálnych kapacít a zručností organizačných štruktúr v oblastiach efektívnej správy, vzdelávania, kultúrneho a prírodného dedičstva </t>
  </si>
  <si>
    <t>I15 - Spracovaní realizačnej/projektovej dokumentácie</t>
  </si>
  <si>
    <t>I16 - Stavebné úpravy realizované v súvislosti s realizáciou s umiestnením a prevádzkou vybavenia</t>
  </si>
  <si>
    <t>I17 - Obstaranie vybavenia</t>
  </si>
  <si>
    <t>J09 - Spoločné propagačné aktivity</t>
  </si>
  <si>
    <t>J01 - Stretnutie pracovného tímu</t>
  </si>
  <si>
    <t>J02 - Definovanie spoločných tém, potrieb a problémov</t>
  </si>
  <si>
    <t>J03 - Spracovanie spoločného plánu rozvoja spolupráce</t>
  </si>
  <si>
    <t>J04 - Usporiadanie spoločnej prezentačnej aktivity</t>
  </si>
  <si>
    <t>J05 - Usporiadanie spoločnej spoločenskej aktivity podporujúcej identitu a tradície</t>
  </si>
  <si>
    <t>J06 - Usporiadanie spoločných konzultácií</t>
  </si>
  <si>
    <t>J07 - Usporiadanie spoločného školenia</t>
  </si>
  <si>
    <t>J08 - Usporiadanie spoločnej konferencie</t>
  </si>
  <si>
    <t>J10 - Vyhľadávanie spoločných príležitostí a kontaktov</t>
  </si>
  <si>
    <t>J11 - Spoločná príprava projektov</t>
  </si>
  <si>
    <t>J12 - Spracovaní spoločnej databázy</t>
  </si>
  <si>
    <t>J13 - Realizácia spoločných verejných vzdelávacích aktivít</t>
  </si>
  <si>
    <t>J14 - Realizácia výmennej stáže /pobytu</t>
  </si>
  <si>
    <t>J15 - Spracovanie spoločných metodík/pracovných materiálov</t>
  </si>
  <si>
    <t>J16 - Vytvorenie spoločného riadiaceho a manažérskeho systému</t>
  </si>
  <si>
    <t>J17 - Realizácia okrúhleho stola</t>
  </si>
  <si>
    <t xml:space="preserve">J18 - Aktivita smerujúca k propagácii cezhraničnej spolupráce a spoločného územia (spoločné publikácie, internetové stránky) </t>
  </si>
  <si>
    <t>J19 - Tvorba spoločnej informačnej platformy</t>
  </si>
  <si>
    <t>J20 - Tvorba kanálu/mechanizmu výmeny a zdieľania informácií a dát</t>
  </si>
  <si>
    <t>J21 - Realizácia/ prepojenie spoločných informačných systémov, databáz s cieľom zlepšenia správy a ďalšieho rozvoja prihraničnej oblasti</t>
  </si>
  <si>
    <t>J22 - Stretnutia projektového tímu</t>
  </si>
  <si>
    <t>J23 - Verejná prezentácia/ diskusia</t>
  </si>
  <si>
    <t>J24 - Obstaranie vybavenia</t>
  </si>
  <si>
    <t>K01 - Stretnutie pracovného tímu</t>
  </si>
  <si>
    <t>K02 - Definovanie spoločných tém, potrieb a problémov</t>
  </si>
  <si>
    <t>K03 - Spracovanie spoločného plánu rozvoja spolupráce v oblasti verejnej správy a celospoločensky prínosných oblastiach</t>
  </si>
  <si>
    <t>K04 - Realizácia okrúhleho stola v oblasti verejnej správy a celospoločensky prínosných oblastiach</t>
  </si>
  <si>
    <t>K05 - Aktivita spoločného plánovania/optimalizácie v oblasti verejnej správy a celospoločensky prínosných oblastiach</t>
  </si>
  <si>
    <t>K06 - Vytvorenie spoločnej siete</t>
  </si>
  <si>
    <t>K07 - Realizácia spoločnej konferencie v oblasti verejnej správy a celospoločensky prínosných oblastiach</t>
  </si>
  <si>
    <t>K08 - Spoločná kooperačná aktivita na výmenu skúseností a prenosu know –how medzi partnermi projektu</t>
  </si>
  <si>
    <t>K09 - Spoločná výmenná aktivita medzi partnermi projektu (realizácia záujmových aktivít, vzájomné poznanie, osveta, mimoškolské vzdelávanie, vzájomné návštevy)</t>
  </si>
  <si>
    <t>K10 - Spoločný vzdelávací program/seminár pre pracovníkov v oblasti verejnej správy a celospoločensky prínosných oblastiach</t>
  </si>
  <si>
    <t>K11 - Vytváranie spoločnej databázy</t>
  </si>
  <si>
    <t>K12 - Vytvorenie spoločného riadiaceho/  manažérskeho systému</t>
  </si>
  <si>
    <t xml:space="preserve">K13 - Usporiadanie spoločnej verejnej aktivity v kultúrno-rekreačnej/ športovej oblasti </t>
  </si>
  <si>
    <t>K14 - Usporiadanie spoločnej spoločenskej aktivity podporujúcej identitu a tradície</t>
  </si>
  <si>
    <t xml:space="preserve">K15 - Aktivita smerujúca k propagácii cezhraničnej spolupráce a spoločného územia (spoločné publikácie, internetové stránky) </t>
  </si>
  <si>
    <t>K16 - Tvorba spoločnej informačnej platformy</t>
  </si>
  <si>
    <t>K17 - Realizácia/ prepojenie spoločných informačných systémov, databáz s cieľom zlepšenia správy a ďalšieho rozvoja prihraničnej oblasti</t>
  </si>
  <si>
    <t>K18 - Vytvorenie stálej pracovnej skupiny/ tímu v oblasti verejnej správy a celospoločensky prínosných oblastiach</t>
  </si>
  <si>
    <t>K19 - Aktivity na podporu činnosti stálej pracovnej skupiny/tímu v oblasti verejnej správy a celospoločensky prínosných oblastiach</t>
  </si>
  <si>
    <t>K20 - Realizácia diskusného panelu  v oblasti verejnej správy a celospoločensky prínosných oblastiach</t>
  </si>
  <si>
    <t>K21 - Zavádzanie nových riešení a prístupov pri verejnej správe a v celospoločensky prínosných oblastiach</t>
  </si>
  <si>
    <t>K22 - Výmenná stáž pracovníkov v oblasti verejnej správy a celospoločensky prínosných oblastiach</t>
  </si>
  <si>
    <t>K23 - Tvorba kanálu/mechanizmu výmeny a zdieľania informácií a dát</t>
  </si>
  <si>
    <t xml:space="preserve">K24 - Prezentačné a propagačné aktivity vo vzťahu k realizovanému projektu </t>
  </si>
  <si>
    <t>K25 - Obstaranie vybavenia</t>
  </si>
  <si>
    <t>Žilinský samosprávný kraj</t>
  </si>
  <si>
    <t>počet</t>
  </si>
  <si>
    <t>km</t>
  </si>
  <si>
    <r>
      <t>§</t>
    </r>
    <r>
      <rPr>
        <sz val="11"/>
        <color indexed="8"/>
        <rFont val="Times New Roman"/>
        <family val="1"/>
        <charset val="238"/>
      </rPr>
      <t xml:space="preserve">  </t>
    </r>
    <r>
      <rPr>
        <sz val="11"/>
        <color indexed="8"/>
        <rFont val="Arial Narrow"/>
        <family val="2"/>
        <charset val="238"/>
      </rPr>
      <t xml:space="preserve">veškeré informace obsažené v žádosti o nenávratný finanční příspěvek a všech jejích přílohách jsou úplné, pravdivé a správné, </t>
    </r>
  </si>
  <si>
    <r>
      <t>§</t>
    </r>
    <r>
      <rPr>
        <sz val="11"/>
        <color indexed="8"/>
        <rFont val="Times New Roman"/>
        <family val="1"/>
        <charset val="238"/>
      </rPr>
      <t xml:space="preserve">  </t>
    </r>
    <r>
      <rPr>
        <sz val="11"/>
        <color indexed="8"/>
        <rFont val="Arial Narrow"/>
        <family val="2"/>
        <charset val="238"/>
      </rPr>
      <t>zabezpečím finanční prostředky na spolufinancování malého projektu tak, aby nebyla ohrožena jeho implementace,</t>
    </r>
  </si>
  <si>
    <r>
      <t>§</t>
    </r>
    <r>
      <rPr>
        <sz val="11"/>
        <color indexed="8"/>
        <rFont val="Times New Roman"/>
        <family val="1"/>
        <charset val="238"/>
      </rPr>
      <t xml:space="preserve">  </t>
    </r>
    <r>
      <rPr>
        <sz val="11"/>
        <color indexed="8"/>
        <rFont val="Arial Narrow"/>
        <family val="2"/>
        <charset val="238"/>
      </rPr>
      <t>splňuji podmínky poskytnutí příspěvku uvedené v příslušné výzvě,</t>
    </r>
  </si>
  <si>
    <r>
      <t>§</t>
    </r>
    <r>
      <rPr>
        <sz val="11"/>
        <color indexed="8"/>
        <rFont val="Times New Roman"/>
        <family val="1"/>
        <charset val="238"/>
      </rPr>
      <t xml:space="preserve">  </t>
    </r>
    <r>
      <rPr>
        <sz val="11"/>
        <color indexed="8"/>
        <rFont val="Arial Narrow"/>
        <family val="2"/>
        <charset val="238"/>
      </rPr>
      <t>na způsobilé výdaje uvedené v malém projektu nežádám o jinou pomoc, resp. požadování jiné pomoci je v souladu s pravidly kumulace stanovenými v příslušných právních předpisech o poskytování státní podpory a na tyto výdaje v minulosti nebyl poskytnut příspěvek z veřejných prostředků ani z Recyklačního fondu,</t>
    </r>
  </si>
  <si>
    <t xml:space="preserve">Operační program: </t>
  </si>
  <si>
    <t>Interreg V-A Slovenská republika - Česká republika - Fond malých projektů</t>
  </si>
  <si>
    <t xml:space="preserve">Žadatel: </t>
  </si>
  <si>
    <t xml:space="preserve">Zkrácený název (max. 15 znaků):                       </t>
  </si>
  <si>
    <t>Požadovaná výše NFP:</t>
  </si>
  <si>
    <t>Kód žádosti o NFP:</t>
  </si>
  <si>
    <t>Hlavní přeshraniční partner:</t>
  </si>
  <si>
    <t>Další projektoví partneři:</t>
  </si>
  <si>
    <t xml:space="preserve">1.1 Identifikace žadatele </t>
  </si>
  <si>
    <t>Název/obchodní jméno:</t>
  </si>
  <si>
    <t>IČ:</t>
  </si>
  <si>
    <t>Plátce DPH:</t>
  </si>
  <si>
    <t>IČ DPH (jen v SR):</t>
  </si>
  <si>
    <t>Jméno</t>
  </si>
  <si>
    <t>Příjmení</t>
  </si>
  <si>
    <t>Titul za jménem</t>
  </si>
  <si>
    <t>Funkce v instituci</t>
  </si>
  <si>
    <t>Předmět činnosti žadatele:</t>
  </si>
  <si>
    <t xml:space="preserve">Název: </t>
  </si>
  <si>
    <t>Identifikace osoby/osob zastupujících organizační složku:</t>
  </si>
  <si>
    <t>1.1.2 Komunikace žadatele ve věci žádosti o NFP</t>
  </si>
  <si>
    <t>Kontaktní osoba:</t>
  </si>
  <si>
    <r>
      <t>Kontaktní údaje a adresa pro doručování písemností</t>
    </r>
    <r>
      <rPr>
        <b/>
        <i/>
        <sz val="12"/>
        <color indexed="8"/>
        <rFont val="Arial Narrow"/>
        <family val="2"/>
        <charset val="238"/>
      </rPr>
      <t/>
    </r>
  </si>
  <si>
    <t>Adresa pro doručování písemností:</t>
  </si>
  <si>
    <t>Telefon / mobil:</t>
  </si>
  <si>
    <t>1.2 Identifikace Hlavního přeshraničního partnera (HCP)</t>
  </si>
  <si>
    <r>
      <t>Statutární orgán:</t>
    </r>
    <r>
      <rPr>
        <i/>
        <sz val="12"/>
        <color indexed="8"/>
        <rFont val="Arial Narrow"/>
        <family val="2"/>
        <charset val="238"/>
      </rPr>
      <t/>
    </r>
  </si>
  <si>
    <t xml:space="preserve">Zkrácený název (max. 15 znaků):  </t>
  </si>
  <si>
    <t>Kód výzvy:</t>
  </si>
  <si>
    <t xml:space="preserve">Prioritní osa: </t>
  </si>
  <si>
    <t xml:space="preserve">Konkrétní cíl: </t>
  </si>
  <si>
    <t xml:space="preserve">Oblast podpory: </t>
  </si>
  <si>
    <t xml:space="preserve">Forma financování: </t>
  </si>
  <si>
    <t xml:space="preserve">Identifikace příspěvku k principu udržitelného rozvoje: </t>
  </si>
  <si>
    <t xml:space="preserve">Region (NUTS II): </t>
  </si>
  <si>
    <t>Vyšší územní celek (NUTS III):</t>
  </si>
  <si>
    <t>4. Popis malého projektu</t>
  </si>
  <si>
    <t>4.1 Stručný popis malého projektu</t>
  </si>
  <si>
    <t xml:space="preserve">4.5 Administrativní a provozní kapacita žadatele a všech projektových partnerů </t>
  </si>
  <si>
    <t>Název cílové skupiny:</t>
  </si>
  <si>
    <t xml:space="preserve">Počet  členů cílové skupiny: </t>
  </si>
  <si>
    <t>Partneři podílející se na aktivitě:</t>
  </si>
  <si>
    <t>Konkrétní cíl:</t>
  </si>
  <si>
    <t xml:space="preserve">Popis projektové aktivity: </t>
  </si>
  <si>
    <t>Měřitelný ukazatel:</t>
  </si>
  <si>
    <r>
      <t>Měrná jednotka:</t>
    </r>
    <r>
      <rPr>
        <i/>
        <sz val="11"/>
        <color indexed="8"/>
        <rFont val="Arial Narrow"/>
        <family val="2"/>
        <charset val="238"/>
      </rPr>
      <t xml:space="preserve"> </t>
    </r>
  </si>
  <si>
    <r>
      <t>Výchozí hodnota:</t>
    </r>
    <r>
      <rPr>
        <sz val="11"/>
        <color indexed="8"/>
        <rFont val="Arial Narrow"/>
        <family val="2"/>
        <charset val="238"/>
      </rPr>
      <t xml:space="preserve"> </t>
    </r>
  </si>
  <si>
    <t xml:space="preserve">Cílová hodnota: </t>
  </si>
  <si>
    <t xml:space="preserve">Doba plnění: </t>
  </si>
  <si>
    <t>Měrná jednotka</t>
  </si>
  <si>
    <t>Cílová hodnota</t>
  </si>
  <si>
    <t>Příznak rizika</t>
  </si>
  <si>
    <t>Relevance k HP</t>
  </si>
  <si>
    <t>8. Spolupráce a dopad</t>
  </si>
  <si>
    <r>
      <t xml:space="preserve">8.1 Přeshraniční spolupráce </t>
    </r>
    <r>
      <rPr>
        <i/>
        <sz val="12"/>
        <color indexed="8"/>
        <rFont val="Arial Narrow"/>
        <family val="2"/>
        <charset val="238"/>
      </rPr>
      <t/>
    </r>
  </si>
  <si>
    <t>8.1.2 Společná realizace</t>
  </si>
  <si>
    <t>8.1.3 Společný personál</t>
  </si>
  <si>
    <r>
      <t>8.2 Přeshraniční dopad</t>
    </r>
    <r>
      <rPr>
        <i/>
        <sz val="12"/>
        <color indexed="8"/>
        <rFont val="Arial Narrow"/>
        <family val="2"/>
        <charset val="238"/>
      </rPr>
      <t/>
    </r>
  </si>
  <si>
    <t>8.2.1 Společenský dopad</t>
  </si>
  <si>
    <t>8.2.2 Dopad na cílové skupiny</t>
  </si>
  <si>
    <t>8.2.3 Finanční dopad</t>
  </si>
  <si>
    <t>8.2.4 Územní dopad</t>
  </si>
  <si>
    <t>1. OSOBNÍ NÁKLADY</t>
  </si>
  <si>
    <t>Požadovaná částka na rozpočtovou kapitolu:</t>
  </si>
  <si>
    <t>2. CESTOVNÍ NÁKLADY A NÁKLADY NA UBYTOVÁNÍ</t>
  </si>
  <si>
    <t>3. NÁKLADY NA EXPERTÍZU A JINÉ EXTERNÍ SLUŽBY</t>
  </si>
  <si>
    <t>4. NÁKLADY NA VYBAVENÍ</t>
  </si>
  <si>
    <t>5. INVESTICE</t>
  </si>
  <si>
    <t>Podíl v %</t>
  </si>
  <si>
    <t>Částka v EUR</t>
  </si>
  <si>
    <t>Celkový rozpočet žadatele</t>
  </si>
  <si>
    <t>Výše spoluúčasti žadatele (vlastní zdroje)</t>
  </si>
  <si>
    <t>Podíl (%):</t>
  </si>
  <si>
    <t>Částka celkem v EUR</t>
  </si>
  <si>
    <t>Podíl celkem v %</t>
  </si>
  <si>
    <t>Spolufinancování ze zdrojů EU (EFRR):</t>
  </si>
  <si>
    <t xml:space="preserve">Vlastní zdroje spolufinancování (soukromé): </t>
  </si>
  <si>
    <t>Spolufinancování z rozpočtu kraje:</t>
  </si>
  <si>
    <t>Spolufinancování z rozpočtu obce/města:</t>
  </si>
  <si>
    <t>Jiné veřejné zdroje:</t>
  </si>
  <si>
    <t>CELKEM:</t>
  </si>
  <si>
    <t>8.1.1 Společná příprava</t>
  </si>
  <si>
    <t>10.  Seznam povinných příloh žádosti o NFP</t>
  </si>
  <si>
    <t>5a Finanční situace žadatele z ČR</t>
  </si>
  <si>
    <t>5b Finanční situace žadatele ze SR</t>
  </si>
  <si>
    <t>6a Čestné prohlášení pro žadatele z ČR</t>
  </si>
  <si>
    <t>Titul, jméno a příjmení statutárního orgánu žadatele, titul za jménem:</t>
  </si>
  <si>
    <t>Místo podpisu:</t>
  </si>
  <si>
    <t>Datum podpisu:</t>
  </si>
  <si>
    <t>Titul, jméno a příjmení statutárního orgánu hlavního přeshraničního partnera, titul za jménem:</t>
  </si>
  <si>
    <t>1.Osobní náklady</t>
  </si>
  <si>
    <t>Procent:</t>
  </si>
  <si>
    <t>Pracovní pozice</t>
  </si>
  <si>
    <t>prac.poměr/úvazek</t>
  </si>
  <si>
    <t>Počet jednotek</t>
  </si>
  <si>
    <t>Celkem</t>
  </si>
  <si>
    <t>Součet:</t>
  </si>
  <si>
    <t>2. Cestovní náklady a náklady na ubytování</t>
  </si>
  <si>
    <t>Název položky</t>
  </si>
  <si>
    <t>3. Náklady na expertízu a jiné externí služby</t>
  </si>
  <si>
    <t>5. Investice</t>
  </si>
  <si>
    <t>západní Slovensko</t>
  </si>
  <si>
    <t>2 Kvalitní životní prostředí</t>
  </si>
  <si>
    <t>2.1 Zvýšení atraktivnosti kulturního a přírodního dědictví pro obyvatele a návštěvníky přeshraničního regionu</t>
  </si>
  <si>
    <t>085 Ochrana a posílení biodiverzity, ochrana přírody a zelená infrastruktura</t>
  </si>
  <si>
    <t>090 Cyklotrasy a turistické stezky</t>
  </si>
  <si>
    <t xml:space="preserve">092 Ochrana, rozvoj a podpora veřejných aktivit cestovního ruchu </t>
  </si>
  <si>
    <t>094 Ochrana, rozvoj a podpora veřejných aktivit v oblasti kultury a kulturního dědictví</t>
  </si>
  <si>
    <t>01 Velké městské oblasti (husté osídlení &gt; 50 000 obyvatel)</t>
  </si>
  <si>
    <t>02 Malé městské oblasti (středně husté osídlení &gt; 5 000 obyvatel)</t>
  </si>
  <si>
    <t xml:space="preserve">03 Venkovské oblasti (řídké osídlení) </t>
  </si>
  <si>
    <t>04 Velké městské a malé městské oblasti</t>
  </si>
  <si>
    <t>05 Velké městské a venkovské oblasti</t>
  </si>
  <si>
    <t>06 Malé městské a venkovské oblasti</t>
  </si>
  <si>
    <t>07 Velké a malé městské oblasti a venkovské oblasti</t>
  </si>
  <si>
    <t>střední Slovensko</t>
  </si>
  <si>
    <t>Trnavský samosprávný kraj</t>
  </si>
  <si>
    <t>Trenčínský samosprávný kraj</t>
  </si>
  <si>
    <t xml:space="preserve">A) Investiční aktivity na zlepšení technického stavu přírodních a kulturních památek přeshraničního významu s cílem dalšího využití přírodního a kulturního dědictví. </t>
  </si>
  <si>
    <t>B) Investiční a neinvestiční aktivity na zlepšení přístupu k přírodním a kulturním památkám (např. značení, odpočinkové zóny). V rámci Fondu malých projektů mohou být implementovány jako plnohodnotné aktivity.</t>
  </si>
  <si>
    <t>C) Plánování, příprava a budování cyklotras a turistických stezek s důrazem na zlepšení propojení kulturně a přírodně významných lokalit v přeshraničním regionu.</t>
  </si>
  <si>
    <t>D) Investiční aktivity na zvýšení dostupnosti lokalit s přírodními a kulturními památkami prostředníctvím zlepšení stavu ciest II. a III. triedy (rekonštrukcia vybraných cestných úsekov, zlepšenie kvality povrchu vozoviek, obnova existujúcich a vybudovanie nových cestných prvkov).</t>
  </si>
  <si>
    <t>E) Činnosti podporující tvorbu ucelených tematických produktů založených na využívaní přírodního a kulturního dědictví, tj. spojení více objektů kulturního a přírodního dědictví jako ucelených produktů pro návštěvníky.</t>
  </si>
  <si>
    <t>F) Podpora zavádění služeb podporujících využívání potenciálu kulturního a přírodního dědictví.</t>
  </si>
  <si>
    <t xml:space="preserve">G) Aktivity na prezentaci přírodního a kulturního dědictví. </t>
  </si>
  <si>
    <t>žadatel</t>
  </si>
  <si>
    <t>01 Zemědělství a lesnictví</t>
  </si>
  <si>
    <t>18 Veřejná správa</t>
  </si>
  <si>
    <t>19 Vzdělávání</t>
  </si>
  <si>
    <t>02 Rybolov a akvakultura</t>
  </si>
  <si>
    <t>03 Výroba potravin a nápojů</t>
  </si>
  <si>
    <t>04 Výroba textilu a textilních výrobků</t>
  </si>
  <si>
    <t>05 Výroba dopravních prostředků</t>
  </si>
  <si>
    <t>06 Výroba počítačových, elektronických a optických výrobků</t>
  </si>
  <si>
    <t>07 Jiná nespecifikovaná výrobní odvětví</t>
  </si>
  <si>
    <t>08 Stavebnictví</t>
  </si>
  <si>
    <t>09 Těžba a dobývání (včetně těžby energetických surovin)</t>
  </si>
  <si>
    <t>10 Elektřina, plyn, pára, teplá voda a studený vzduch</t>
  </si>
  <si>
    <t>11 Dodávka vody, čistění a odvod odpadních vod, odpady a služby odstraňování odpadů</t>
  </si>
  <si>
    <t>12 Doprava a skladování</t>
  </si>
  <si>
    <t>13 Informační a komunikační činnosti včetně telekomunikací, informačních služeb, počítačového programování, poradenství a souvisejícich služeb</t>
  </si>
  <si>
    <t>14 Velkoobchod a maloobchod</t>
  </si>
  <si>
    <t>15 Činnosti cestovního ruchu, ubytovacích a stravovacích služeb</t>
  </si>
  <si>
    <t>16 Finanční a pojišťovací činnosti</t>
  </si>
  <si>
    <t>17 Činnosti v oblasti nemovitostí, pronájem a obchodní činnosti</t>
  </si>
  <si>
    <t>20 Zdravotnictví</t>
  </si>
  <si>
    <t>21 Sociální péče, služby na úrovni komunit, sociální a osobní služby</t>
  </si>
  <si>
    <t>22 Činnosti související s životním prostředím a změnou klimatu</t>
  </si>
  <si>
    <t>23 Umění, zábava, kreativní průmysl a rekreace</t>
  </si>
  <si>
    <t>24 Jiné nespecifikované služby</t>
  </si>
  <si>
    <t>3 Rozvoj místních iniciativ</t>
  </si>
  <si>
    <t>119 Investice do institucionálních kapacit a do efektivnosti veřejných správ a veřejných služeb na národní, regionální a místní úrovni v zájmu reforem, lepší právní úpravy a kvalitní správy</t>
  </si>
  <si>
    <t>A) Společné plánování, strategie a studie v přeshraničním regionu.</t>
  </si>
  <si>
    <t>B) Zvyšování institucionálních kapacit a dovedností organizačních struktur v oblastech efektivní správy, vzdelávání, kulturního a prřrodního dědictví.</t>
  </si>
  <si>
    <t>C) Rozvoj spolupráce institucí veřejné správy.</t>
  </si>
  <si>
    <t>D) Vytváření a upevňování partnerství, sítí a podpůrných přeshraničních struktur.</t>
  </si>
  <si>
    <t>3.1 Zvýšení kvalitativní úrovně přeshraniční spolupráce místních a regionálních aktérů</t>
  </si>
  <si>
    <t>2.1 Zvýšení atraktivnosti kulturního a přírodního dědictví pro obyvatele a návštevníky přeshraničního regionu
3.1 Zvýšení kvalitativní úrovně přeshraniční spolupráce místních a regionálních aktérů</t>
  </si>
  <si>
    <t>2 Kvalitní životní prostředí
3 Rozvoj místních iniciativ</t>
  </si>
  <si>
    <t>obyvatelé přeshraničního regionu</t>
  </si>
  <si>
    <t>návštěvníci přeshraničního regionu</t>
  </si>
  <si>
    <t>zaměstnanci místní a regionální samosprávy</t>
  </si>
  <si>
    <t>podnikatelské subjekty působící v přeshraničním regionu</t>
  </si>
  <si>
    <t>A02 - Pořízení vybavení rekonstruovaných/revitalizovaných/vybudovaných objektů kulturního/přírodního dědictví</t>
  </si>
  <si>
    <t>A03 - Vybudování turisticky atraktivních objektů pro zatraktivnění přírodního dědictví (stavební práce)</t>
  </si>
  <si>
    <t xml:space="preserve">A04 - Pořízení vybavení turisticky atraktivních objektů pro zatraktivnění přírodního dědictví </t>
  </si>
  <si>
    <t>A05 - Realizace vyhlídkových míst a infrastruktury (rozhledny, vyhlídkové mosty, atd.) podporující další využití přírodního a kulturního dědictví</t>
  </si>
  <si>
    <t>A06 - Tvorba a revitalizace muzejních nebo výstavních expozic přeshraničního charakteru</t>
  </si>
  <si>
    <t xml:space="preserve">A07 - Setkání pracovního týmu </t>
  </si>
  <si>
    <t>A08 - Pořízení nemovitostí/pozemků</t>
  </si>
  <si>
    <t>A09 - Zpracování realizační/projektové dokumentace</t>
  </si>
  <si>
    <t xml:space="preserve">A10 - Propagační materiály ve vztahu k realizovanému objektu </t>
  </si>
  <si>
    <t xml:space="preserve">A11 - Prezentační a propagační aktivity ve vztahu k realizovanému objektu </t>
  </si>
  <si>
    <t>A12 - Značení ve vztahu k realizovanému objektu</t>
  </si>
  <si>
    <t>B01 - Budování infrastrukturních prvků bezbariérového přístupu pro osoby se sníženou schopností pohybu včetně zvukových, grafických a podobných naváděcích systémů</t>
  </si>
  <si>
    <t>B02 - Výstavba/rekonstrukce vyhrazených parkovacích stání pro hendikepované a další skupiny se speciálními potřebami (rodiny s dětmi, senioři) u přírodní/kulturní památky</t>
  </si>
  <si>
    <t>B03 - Výstavba/zvýšení kapacity parkovišť u významných turistických destinací (potřeba prokázání stávající nedostatečné kapacity)</t>
  </si>
  <si>
    <t>B04 - Výstavba/revitalizace oddechových zón při přírodních a kulturních památkách</t>
  </si>
  <si>
    <t>B07 - Pořízení nemovitostí/pozemků</t>
  </si>
  <si>
    <t>B06 - Setkání pracovního týmu</t>
  </si>
  <si>
    <t>B10 - Budování značení přístupu k přírodním/kulturním památkám</t>
  </si>
  <si>
    <t>B05 - Realizace doprovodné infrastruktury a vybavení/mobiliářů v řešené lokalitě (stojany pro kola, informační tabule, odpočívadla, přístřešky, atd.)</t>
  </si>
  <si>
    <t>B08 - Zpracování realizační/projektové dokumentace</t>
  </si>
  <si>
    <t>B09 - Rozšiřování turistických informačních center/infobodů/infostánků/městských informačních turistických systémů za účelem prokázaného zvýšení povědomí o turistických atraktivitách přeshraničního regionu</t>
  </si>
  <si>
    <t>B11 - Budování telematických a navigačních systémů k přírodním / kulturním památkám</t>
  </si>
  <si>
    <t>C01 - Výstavba/rekonstrukce cyklistických stezek a cyklotras zlepšujících přístup a propojení kulturně/přírodně významných lokalit v přeshraničním regionu včetně doplňkové infrastruktury</t>
  </si>
  <si>
    <t>C02 - Výstavba/rekonstrukce turistických stezek, tematických naučných stezek, nebo specifických stezek a tras pro sportovní turistiku (in-line, lyžařské, vodácké, atd.) zlepšujících přístup a propojení kulturně/přírodně významných lokalit</t>
  </si>
  <si>
    <t>C03 - Setkání pracovního týmu</t>
  </si>
  <si>
    <t>C04 - Pořízení nemovitostí/pozemků</t>
  </si>
  <si>
    <t>C05 -Zpracování realizační/projektové dokumentace</t>
  </si>
  <si>
    <t>C06 - Zpracování společných studií přístupu a propojení kulturně / přírodně významných lokalit v přeshraničním regionu</t>
  </si>
  <si>
    <t>C07 - Setkání odborného/expertního týmu</t>
  </si>
  <si>
    <t>C08 - Zpracování odborných/expertních posudků</t>
  </si>
  <si>
    <t>C09 - Veřejná diskuse/prezentace</t>
  </si>
  <si>
    <t>C10 - Značení cyklotras, naučných a turistických stezek</t>
  </si>
  <si>
    <t>C12 - Prezentační a propagační aktivity ve vztahu k realizovanému objektu</t>
  </si>
  <si>
    <t>E01 - Realizace společných regionálních/tematických kampaní propagujících přírodní a kulturní atraktivity společného území</t>
  </si>
  <si>
    <t>E02 - Realizace společných mediálních produktů propagujících společné území a jeho atraktivity</t>
  </si>
  <si>
    <t>E03 - Organizace aktivit propagujících společné území jako turistickou destinaci a podporujících rozvoj cestovního ruchu v něm</t>
  </si>
  <si>
    <t>E05 - Pořízení a distribuce propagačních materiálů a nástrojů publicity pro širokou veřejnost nebo zaměřených na specifické cílové skupiny</t>
  </si>
  <si>
    <t>E06 - Setkání pracovního týmu</t>
  </si>
  <si>
    <t>E08 - Zpracování externích posudků/hodnocení</t>
  </si>
  <si>
    <t>E09 - Zpracování společné komunikační strategie/marketingové koncepce zapojených objektů</t>
  </si>
  <si>
    <t>E10 - Zpracování tematické koncepce zaměřené na specifické segmenty cestovního ruchu/vymezenou skupinu atraktivit/specifickou cílovou skupinu</t>
  </si>
  <si>
    <t>E11 - Zpracování územní koncepce řešící celkové využití přírodních a kulturních zdrojů ve vymezeném přeshraničním území</t>
  </si>
  <si>
    <t>E12 - Společná účast na veletrzích a obdobných prezentačních aktivitách cestovního ruchu včetně pořízení nezbytných propagačních předmětů dlouhodobé povahy (bannery, propagační stany)</t>
  </si>
  <si>
    <t>E13 - Pořízení vybavení za účelem realizace propagačních a prezentačních aktivit realizovaných produktů cestovního ruchu</t>
  </si>
  <si>
    <t>F01 - Aplikace komunikační strategie/marketingové koncepce zavedení služeb podporujících využití potenciálu kulturního a přírodního dědictví</t>
  </si>
  <si>
    <t>F02 - Využití mobilních technologií pro prezentaci a propagaci turistických atraktivit regionu (audio průvodce, GPS technologie, QR kódy)</t>
  </si>
  <si>
    <t>F03 - Realizace publicity a propagace pomocí webových stránek, sociálních sítí a dalších inovativních způsobů propagace a publicity</t>
  </si>
  <si>
    <t>F04 - Příprava specifických nástrojů podpory cestovního ruchu - turistické karty, rodinné pasy, atd.</t>
  </si>
  <si>
    <t>F05 - Organizace aktivit propagujících společné území jako turistickou destinaci a podporujících rozvoj turismu v něm</t>
  </si>
  <si>
    <t>F06 -  Setkání pracovního týmu</t>
  </si>
  <si>
    <t>F07 - Zpracování společného realizačního záměru tematického produktu</t>
  </si>
  <si>
    <t>F08 - Zpracování společné komunikační strategie/marketingové koncepce zavedení služeb podporujících využití potenciálu kulturního a přírodního dědictví</t>
  </si>
  <si>
    <t>F09 - Pořízení vybavení - nákup technologií nezbytných pro zavedení a provoz realizovaných nástrojů podpory cestovního ruchu</t>
  </si>
  <si>
    <t>F10 - Pořízení vybavení pro realizaci opatření propagace služeb</t>
  </si>
  <si>
    <t>G01 - Aktivity na prezentaci přírodního a kulturního dědictví realizované formou doplňkových aktivit.</t>
  </si>
  <si>
    <t>ČÁSTKA CELKEM
(EUR):</t>
  </si>
  <si>
    <r>
      <t xml:space="preserve">SHRNUTÍ ROZPOČTU NA ÚROVNI PODÍLU PŘESHRANIČNÍCH </t>
    </r>
    <r>
      <rPr>
        <b/>
        <i/>
        <sz val="11"/>
        <color indexed="8"/>
        <rFont val="Arial Narrow"/>
        <family val="2"/>
        <charset val="238"/>
      </rPr>
      <t xml:space="preserve">PARTNERŮ </t>
    </r>
    <r>
      <rPr>
        <i/>
        <sz val="11"/>
        <color indexed="8"/>
        <rFont val="Arial Narrow"/>
        <family val="2"/>
        <charset val="238"/>
      </rPr>
      <t>(generováno automaticky)</t>
    </r>
  </si>
  <si>
    <t xml:space="preserve">Název cílové skupiny: </t>
  </si>
  <si>
    <r>
      <t xml:space="preserve">5.  Popis cílové skupiny </t>
    </r>
    <r>
      <rPr>
        <b/>
        <sz val="11"/>
        <color rgb="FFFF0000"/>
        <rFont val="Arial Narrow"/>
        <family val="2"/>
        <charset val="238"/>
      </rPr>
      <t xml:space="preserve"> </t>
    </r>
  </si>
  <si>
    <t>Měřitelné ukazatele projektu</t>
  </si>
  <si>
    <t>6.  Harmonogram realizace aktivit</t>
  </si>
  <si>
    <t>3.1 Zhodnocené objekty kulturního a přírodního dědictví</t>
  </si>
  <si>
    <t>3.2 Vytvořené ucelené produkty zhodnocující kulturní a přírodní dědictví</t>
  </si>
  <si>
    <t>3.3 Celková délka nově vybudovaných nebo zmodernizovaných cyklotras a turistických stezek</t>
  </si>
  <si>
    <t>Kód a název</t>
  </si>
  <si>
    <t>11.  Čestné prohlášení žadatele</t>
  </si>
  <si>
    <r>
      <t>Já, níže podepsaný žadatel</t>
    </r>
    <r>
      <rPr>
        <sz val="11"/>
        <color rgb="FF000000"/>
        <rFont val="Arial Narrow"/>
        <family val="2"/>
        <charset val="238"/>
      </rPr>
      <t xml:space="preserve"> čestně prohlašuji, že:</t>
    </r>
  </si>
  <si>
    <t>1 Podrobný rozpočet malého projektu</t>
  </si>
  <si>
    <t>3.1.2 Místo realizace malého projektu ve Slovenské republice</t>
  </si>
  <si>
    <t>3.1.1 Místo realizace malého projektu v České republice</t>
  </si>
  <si>
    <t>3. Místo realizace malého projektu</t>
  </si>
  <si>
    <t>2. Identifikace malého projektu</t>
  </si>
  <si>
    <t xml:space="preserve">Název malého projektu: </t>
  </si>
  <si>
    <r>
      <t xml:space="preserve">1.1.1 Identifikace organizační složky žadatele zodpovědné za realizaci malého projektu </t>
    </r>
    <r>
      <rPr>
        <sz val="11"/>
        <color theme="1"/>
        <rFont val="Arial Narrow"/>
        <family val="2"/>
        <charset val="238"/>
      </rPr>
      <t>(je-li relevantní)</t>
    </r>
  </si>
  <si>
    <t>1. Identifikace žadatele a partnerů malého projektu</t>
  </si>
  <si>
    <t xml:space="preserve">Název malého projektu:                         </t>
  </si>
  <si>
    <t>Celkové výdaje malého projektu:</t>
  </si>
  <si>
    <r>
      <t xml:space="preserve">1.2.1 Identifikace organizační složky HCP zodpovědné za realizaci malého projektu </t>
    </r>
    <r>
      <rPr>
        <sz val="11"/>
        <color theme="1"/>
        <rFont val="Arial Narrow"/>
        <family val="2"/>
        <charset val="238"/>
      </rPr>
      <t>(je-li relevantní)</t>
    </r>
  </si>
  <si>
    <t>Parcelní čísla a čísla popisná staveb, na kterých se malý projekt realizuje (pozemek/budova):</t>
  </si>
  <si>
    <t>4.2 Popis výchozího stavu a zdůvodnění potřeby realizace malého projektu</t>
  </si>
  <si>
    <t xml:space="preserve">4.3 Způsob realizace aktivit malého projektu </t>
  </si>
  <si>
    <t>4.6 Zdůvodnění potřeby přeshraničního přístupu v rámci malého projektu</t>
  </si>
  <si>
    <r>
      <t>Popis, jakým způsobem malý projekt ovlivní zvolené cílové skupiny:</t>
    </r>
    <r>
      <rPr>
        <i/>
        <sz val="11"/>
        <color indexed="8"/>
        <rFont val="Arial Narrow"/>
        <family val="2"/>
        <charset val="238"/>
      </rPr>
      <t xml:space="preserve"> </t>
    </r>
  </si>
  <si>
    <t>7. Aktivity malého projektu a očekávané měřitelné ukazatele</t>
  </si>
  <si>
    <t>Řízení malého projektu</t>
  </si>
  <si>
    <t>Zabezpečení povinné publicity malého projektu</t>
  </si>
  <si>
    <t>B13 - Prezentační a propagační aktivity ve vztahu k realizovanému malému projektu</t>
  </si>
  <si>
    <t>B12 - Propagační materiály ve vztahu k realizovanému malému projektu</t>
  </si>
  <si>
    <t>C11 - Propagační materiály ve vztahu k realizovanému malému projektu</t>
  </si>
  <si>
    <t>E04 - Příprava a realizace společných malých projektů destinačního managementu</t>
  </si>
  <si>
    <t>E07 - Zpracování společného realizačního záměru tematického produktu</t>
  </si>
  <si>
    <t>9. Rozpočet malého projektu</t>
  </si>
  <si>
    <r>
      <t xml:space="preserve">9.A Rozpočet malého projektu podle kategorií výdajů
</t>
    </r>
    <r>
      <rPr>
        <i/>
        <sz val="11"/>
        <color indexed="8"/>
        <rFont val="Arial Narrow"/>
        <family val="2"/>
        <charset val="238"/>
      </rPr>
      <t>žadatel uvádí údaje z přílohy č. 1 "Podrobný rozpočet projektu"</t>
    </r>
  </si>
  <si>
    <t>z toho aktivity pro přeshraniční partnery</t>
  </si>
  <si>
    <t>Celkový rozpočet malého projektu:</t>
  </si>
  <si>
    <t>vlastní zdroje:</t>
  </si>
  <si>
    <t>Částka:</t>
  </si>
  <si>
    <t>1.3 Identifikace partnera malého projektu 2</t>
  </si>
  <si>
    <t>Funkce v instituci</t>
  </si>
  <si>
    <t>1.4 Identifikace partnera malého projektu 3</t>
  </si>
  <si>
    <t>1.5 Identifikace partnera malého projektu 4</t>
  </si>
  <si>
    <t>1.6 Identifikace partnera malého projektu 5</t>
  </si>
  <si>
    <t>1.7 Identifikace partnera malého projektu 6</t>
  </si>
  <si>
    <t xml:space="preserve">Žádost o poskytnutí nenávratného finančního příspěvku z Fondu malých projektů   </t>
  </si>
  <si>
    <t xml:space="preserve">Interreg V-A Slovenská republika - Česká republika </t>
  </si>
  <si>
    <t>Řízení projektu</t>
  </si>
  <si>
    <t xml:space="preserve">7.3 Přehled měřitelných ukazatelů malého projektu: </t>
  </si>
  <si>
    <t xml:space="preserve">7.1 Povinné aktivity malého projektu. </t>
  </si>
  <si>
    <t>A01 - Rekonstrukce/revitalizace/vybudovaní turisticky atraktivních objektů kulturního/přírodního dědictví (stavební práce)</t>
  </si>
  <si>
    <t>Zhodnocené objekty kulturního a přírodního dědictví</t>
  </si>
  <si>
    <t>Celková délka nově vybudovaných nebo zmodernizovaných cyklotras a turistických stezek</t>
  </si>
  <si>
    <t>Vytvořené ucelené produkty zhodnocující kulturní a přírodní dědictví</t>
  </si>
  <si>
    <t>Součet</t>
  </si>
  <si>
    <r>
      <t xml:space="preserve">7.2 Volitelné aktivity malého projektu. </t>
    </r>
    <r>
      <rPr>
        <sz val="10"/>
        <color theme="1"/>
        <rFont val="Arial Narrow"/>
        <family val="2"/>
        <charset val="238"/>
      </rPr>
      <t>Typ aktivity a projektovou aktivitu vybirejte pouze z rozevíracího seznamu.</t>
    </r>
  </si>
  <si>
    <t xml:space="preserve">Před vytisknutím žádosti si zkontrolujte, zda máte ve všech polích zobrazeny všechny údaje.  </t>
  </si>
  <si>
    <t>Po vytisknutí žádosti zkontrolujte, zda se vám kompletně vytiskla všechna pole.</t>
  </si>
  <si>
    <t>Při vyplňování jednotlivých polí postupujte podle komentářů k příslušným polím či kapitolám.</t>
  </si>
  <si>
    <t>Celkem projekt</t>
  </si>
  <si>
    <t>1.3.1 Identifikace organizační složky Partnera 2 zodpovědné za realizaci malého projektu (je-li relevantní)</t>
  </si>
  <si>
    <t>1.4.1 Identifikace organizační složky Partnera 3 zodpovědné za realizaci malého projektu (je-li relevantní)</t>
  </si>
  <si>
    <t>1.5.1 Identifikace organizační složky Partnera 4 zodpovědné za realizaci malého projektu (je-li relevantní)</t>
  </si>
  <si>
    <t>1.6.1Identifikace organizační složky Partnera 5 zodpovědné za realizaci malého projektu (je-li relevantní)</t>
  </si>
  <si>
    <t>1.7.1 Identifikace organizační složky Partnera 6 zodpovědné za realizaci malého projektu (je-li relevantní)</t>
  </si>
  <si>
    <t>3 Doklad o jmenování statutárního zástupce organizace, který podepisuje žádost o NFP – žadatel/hlavní přeshraniční partner</t>
  </si>
  <si>
    <t>4 Zplnomocnění k zastupování</t>
  </si>
  <si>
    <t>6a Čestné prohlášení  - ČR žadatelé</t>
  </si>
  <si>
    <t>6b Čestné prohlášení  - SR žadatelé</t>
  </si>
  <si>
    <t>8 Dohoda o spolupráci partnerů</t>
  </si>
  <si>
    <t>9 Příprava malého projektu</t>
  </si>
  <si>
    <t>Přílohy požadované při realizaci stavebních investic v rámci malého projektu</t>
  </si>
  <si>
    <t>Další volitelné přílohy</t>
  </si>
  <si>
    <t>Povinně dokládaná příloha</t>
  </si>
  <si>
    <t>Další přílohy</t>
  </si>
  <si>
    <t>7. Příjmy malého projektu</t>
  </si>
  <si>
    <t>Kraj, stát:</t>
  </si>
  <si>
    <t>Kraje</t>
  </si>
  <si>
    <t>spolufinancování ze státního rozpočtu SR:</t>
  </si>
  <si>
    <t>2a Identifikace žadatele /partnera (čeští žadatelé/partneři) (je-li relevantní)</t>
  </si>
  <si>
    <t xml:space="preserve">2b Identifikace žadatele / partnera (slovenští žadatelé/partneři) (je-li relevantní) </t>
  </si>
  <si>
    <t>7 Podklady pro posouzení finančního zdraví žadatele (je-li relevantní)</t>
  </si>
  <si>
    <t>H01 - Setkání pracovního/expertního týmu</t>
  </si>
  <si>
    <t>H02 - Vytvoření společných plánů rozvoje</t>
  </si>
  <si>
    <t>H03 - Zpracování společné studie</t>
  </si>
  <si>
    <t>H04 - Společná konference/seminář</t>
  </si>
  <si>
    <t>H05 - Realizace kulatého stolu</t>
  </si>
  <si>
    <t>H06 - Tvorba společné informační platformy</t>
  </si>
  <si>
    <t>H07 - Vytvoření společných řídících a manažerských systémů</t>
  </si>
  <si>
    <t>H08 - Zpracování analytické části</t>
  </si>
  <si>
    <t>H09 - Dotazníkové šetření</t>
  </si>
  <si>
    <t>H10 - Sběr dat</t>
  </si>
  <si>
    <t>H11 - Zpracování strategické části</t>
  </si>
  <si>
    <t>H12 - Zpracování expertních posudků a hodnocení</t>
  </si>
  <si>
    <t>H13 - Veřejná prezentace</t>
  </si>
  <si>
    <t>H14 - Pořízení vybavení za účelem zajištění provozu společných informačních platforem a řídících a manažerských systémů</t>
  </si>
  <si>
    <t>H15 - Opatření v publicitě</t>
  </si>
  <si>
    <t>I01 - Setkání pracovního týmu</t>
  </si>
  <si>
    <t>I02 - Definování společných témat, potřeb a problémů</t>
  </si>
  <si>
    <t>I03 - Vytvoření společné přeshraniční databáze</t>
  </si>
  <si>
    <t>I04 - Uspořádání společných aktivit v kulturně-rekreační/sportovní oblasti</t>
  </si>
  <si>
    <t>I05 - Uspořádání společné společenské aktivity podporující identitu a tradice</t>
  </si>
  <si>
    <t>I06 - Realizace společných veřejných vzdělávacích aktivit</t>
  </si>
  <si>
    <t>I07 - Příprava společných projektů</t>
  </si>
  <si>
    <t>I08 - Aktivita směřující k propagaci přeshraniční spolupráce a společného území (společné publikace, internetové stránky)</t>
  </si>
  <si>
    <t>I09 - Tvorba společné informační platformy</t>
  </si>
  <si>
    <t>I10 - Realizace/propojení společných informačních systémů či databází s cílem zlepšení správy a dalšího rozvoje příhraniční oblasti</t>
  </si>
  <si>
    <t>I11 - Realizace školícího/vzdělávacího programu pro organizační struktury v oblastech efektivní správy, vzdělávání, kulturního a přírodního dědictví</t>
  </si>
  <si>
    <t>I12 - Tvorba kanálu/mechanismu výměny a sdílení informací a dat</t>
  </si>
  <si>
    <t>I13 - Prezentační a propagační aktivity ve vztahu k realizovanému malému projektu</t>
  </si>
  <si>
    <t xml:space="preserve">I14 - Pořízení vybavení v souvislosti s realizací aktivit ke zvyšování institucionální kapacity a dovedností organizačních struktur v oblastech efektivní správy, vzdělávání, kulturního a přírodního dědictví </t>
  </si>
  <si>
    <t>I15 - Zpracování realizační/projektové dokumentace</t>
  </si>
  <si>
    <t>I16 - Stavební úpravy realizované v souvislosti s umístěním a provozem vybavení</t>
  </si>
  <si>
    <t>I17 - Pořízení vybavení</t>
  </si>
  <si>
    <t>J01 - Setkání pracovního týmu</t>
  </si>
  <si>
    <t>J02 - Definování společných témat, potřeb a problémů</t>
  </si>
  <si>
    <t>J03 - Zpracování společného plánu rozvoje spolupráce</t>
  </si>
  <si>
    <t>J04 - Uspořádání společné prezentační aktivity</t>
  </si>
  <si>
    <t>J05 - Uspořádání společné společenské aktivity podporující identitu a tradice</t>
  </si>
  <si>
    <t>J06 - Uspořádání společných konzultací</t>
  </si>
  <si>
    <t>J07 - Uspořádání společného školení</t>
  </si>
  <si>
    <t>J08 - Uspořádání společné konference</t>
  </si>
  <si>
    <t>J09 - Společné propagační aktivity</t>
  </si>
  <si>
    <t>J10 - Vyhledávání společných příležitostí a kontaktů</t>
  </si>
  <si>
    <t>J11 - Společná příprava projektů</t>
  </si>
  <si>
    <t>J12 - Zpracování společné databáze</t>
  </si>
  <si>
    <t>J13 - Realizace společných veřejných vzdělávacích aktivit</t>
  </si>
  <si>
    <t>J14 - Realizace výměnné stáže/pobytu</t>
  </si>
  <si>
    <t>J15 - Zpracování společných metodik/pracovních materiálů</t>
  </si>
  <si>
    <t>J16 - Vytvoření společného řídícího a manažerského systému</t>
  </si>
  <si>
    <t>J17 - Realizace kulatého stolu</t>
  </si>
  <si>
    <t>J18 - Aktivita směřující k propagaci přeshraniční spolupráce a společného území (společné publikace, internetové stránky)</t>
  </si>
  <si>
    <t>J19 - Tvorba společné informační platformy</t>
  </si>
  <si>
    <t>J20 - Tvorba kanálu/mechanismu výměny a sdílení informací a dat</t>
  </si>
  <si>
    <t>J21 - Realizace/propojení společných informačních systémů, databází s cílem zlepšení správy a dalšího rozvoje příhraniční oblasti</t>
  </si>
  <si>
    <t>J22 - Setkání projektového týmu</t>
  </si>
  <si>
    <t>J23 - Veřejná prezentace/diskuse</t>
  </si>
  <si>
    <t>J24 - Pořízení vybavení</t>
  </si>
  <si>
    <t>K01 - Setkání pracovního týmu</t>
  </si>
  <si>
    <t>K02 - Definování společných témat, potřeb a problémů</t>
  </si>
  <si>
    <t>K03 - Zpracování společného plánu rozvoje spolupráce v oblasti veřejné správy a celospolečensky přínosných oblastech</t>
  </si>
  <si>
    <t>K04 - Realizace kulatého stolu v oblasti veřejné správy a celospolečensky přínosných oblastech</t>
  </si>
  <si>
    <t>K05 - Aktivita společného plánování/optimalizace v oblasti veřejné správy a celospolečensky přínosných oblastech</t>
  </si>
  <si>
    <t>K06 - Vytvoření společné sítě</t>
  </si>
  <si>
    <t>K07 - Realizace společné konference v oblasti veřejné správy a celospolečensky přínosných oblastech</t>
  </si>
  <si>
    <t>K08 - Společná kooperační aktivita na výměnu zkušeností a přenosu know how mezi partnery malého projektu</t>
  </si>
  <si>
    <t>K09 - Společná výměnná aktivita mezi partnery malého projektu (realizace zájmových aktivit, vzájemné poznání, osvěta, mimoškolní vzdělávání, vzájemné návštěvy)</t>
  </si>
  <si>
    <t>K10 - Společný vzdělávací program/seminář pro pracovníky v oblasti veřejné správy a celospolečensky přínosných oblastech</t>
  </si>
  <si>
    <t>K11 - Vytváření společné databáze</t>
  </si>
  <si>
    <t>K12 - Vytvoření společného řídícího/manažerského systému</t>
  </si>
  <si>
    <t>K13 -Uspořádání společné veřejné aktivity v kulturně-rekreační/sportovní oblasti</t>
  </si>
  <si>
    <t>K14 - Uspořádání společné společenské aktivity podporující identitu a tradice</t>
  </si>
  <si>
    <t>K15 - Aktivita směřující k propagaci přeshraniční spolupráce a společného území (společné publikace, internetové stránky)</t>
  </si>
  <si>
    <t>K16 - Tvorba společné informační platformy</t>
  </si>
  <si>
    <t>K17 - Realizace/propojení společných informačních systémů, databází s cílem zlepšení správy a dalšího rozvoje příhraniční oblasti</t>
  </si>
  <si>
    <t>K18 - Vytvoření stálé pracovní skupiny/týmu v oblasti veřejné správy a celospolečensky přínosných oblastech</t>
  </si>
  <si>
    <t>K19 - Aktivity na podporu činnosti stálé pracovní skupiny/týmu v oblasti veřejné správy a celospolečensky přínosných oblastech</t>
  </si>
  <si>
    <t>K20 - Realizace diskuzního panelu v oblasti veřejné správy a celospolečensky přínosných oblastech</t>
  </si>
  <si>
    <t>K21 - Zavádění nových řešení a přístupů při veřejné správě a v celospolečensky přínosných oblastech</t>
  </si>
  <si>
    <t>K22 - Výměnná stáž pracovníků v oblasti veřejné správy a celospolečensky přínosných oblastech</t>
  </si>
  <si>
    <t>K23 - Tvorba kanálu/mechanismu výměny a sdílení informací a dat</t>
  </si>
  <si>
    <t xml:space="preserve">K24 - Prezentační a propagační aktivity ve vztahu k realizovanému projektu </t>
  </si>
  <si>
    <t>K25 - Pořízení vybavení</t>
  </si>
  <si>
    <t>H) Společné plánování, strategie a studie v přeshraničním regionu.</t>
  </si>
  <si>
    <t>I) Zvyšování institucionálních kapacit a dovedností organizačních struktur v oblastech efektivní správy, vzdelávání, kulturního a prřrodního dědictví.</t>
  </si>
  <si>
    <t>J) Rozvoj spolupráce institucí veřejné správy.</t>
  </si>
  <si>
    <t>K) Vytváření a upevňování partnerství, sítí a podpůrných přeshraničních struktur.</t>
  </si>
  <si>
    <t>Partneři aktivně zapojení do společných aktivit</t>
  </si>
  <si>
    <t>P0110 Partneři aktivně zapojení do společných aktivit</t>
  </si>
  <si>
    <t>Příjmy malého projektu</t>
  </si>
  <si>
    <t>Celkem:</t>
  </si>
  <si>
    <t xml:space="preserve"> z toho Příjmy malého projektu nad výši vlastního spolufinancování</t>
  </si>
  <si>
    <t>9.B Spolufinancování</t>
  </si>
  <si>
    <t xml:space="preserve">Hospodářská činnost: </t>
  </si>
  <si>
    <t xml:space="preserve">Typ území: </t>
  </si>
  <si>
    <t>MP splňuje strategii kraje:</t>
  </si>
  <si>
    <t>H09 - Sběr dat</t>
  </si>
  <si>
    <t>H10 - Zpracování strategické části</t>
  </si>
  <si>
    <t>H11 - Veřejná prezentace</t>
  </si>
  <si>
    <t>H12 - Pořízení vybavení za účelem zajištění provozu společných informačních platforem a řídících a manažerských systémů</t>
  </si>
  <si>
    <t>H13 - Opatření v publicitě</t>
  </si>
  <si>
    <t>I15 - Stavební úpravy realizované v souvislosti s umístěním a provozem vybavení</t>
  </si>
  <si>
    <t>I16 - Pořízení vybavení</t>
  </si>
  <si>
    <t xml:space="preserve">Identifikace příspěvku k principu rovnosti mužů a žen a nediskriminace: </t>
  </si>
  <si>
    <t xml:space="preserve">z toho spolufinancování z ERDF (min. 50 %; max. 85 %): </t>
  </si>
  <si>
    <t xml:space="preserve">5 Výpis z rejstříku trestů </t>
  </si>
  <si>
    <t>4.4 Udržitelnost malého projektu (popis aktivit malého projektu po dobu udržitelnosti a využití pořízeného majetku v rámci udržitelnosti)</t>
  </si>
  <si>
    <t>4.7 Technické zajištění malého projektu (popis technického zajištění malého projektu a podrobnější popis položek rozpočtu)</t>
  </si>
  <si>
    <t>Datum zahájení fyzické realizace malého projektu</t>
  </si>
  <si>
    <t>Datum ukončení fyzické realizace aktivit malého projektu</t>
  </si>
  <si>
    <t>Celkový počet měsíců realizace malého projektu (max. 12)</t>
  </si>
  <si>
    <t>6. KANCELÁŘSKÉ A ADMINISTRATIVNÍ NÁKLADY</t>
  </si>
  <si>
    <t>Požadovaná částka příspěvku z ERDF (min. 50% a max. 85%)</t>
  </si>
  <si>
    <t>10a Vyjádření příslušného orgánu k územím Natura 2000 – ČR žadatelé (je-li relevantní)</t>
  </si>
  <si>
    <t>10b Vyjádření příslušného orgánu k územím Natura 2000 – SR žadatelé (je-li relevantní)</t>
  </si>
  <si>
    <t>11 Doklady prokazující vlastnické právo k nemovitostem – katastrální mapa (je-li relevantní)</t>
  </si>
  <si>
    <t>12 Doklady k povolení stavby – doklad o zahájení řízení (je-li relevantní)</t>
  </si>
  <si>
    <t>13 Technická dokumentace včetně fotodokumentace stávajícího stavu (je-li relevantní)</t>
  </si>
  <si>
    <t>14 Fotodokumentace stavebního objektu (je-li relevantní)</t>
  </si>
  <si>
    <t>15 Elektronická verze žádosti, rozpočtu a příloh na CD resp. DVD, flash disk</t>
  </si>
  <si>
    <t>Žadatel:</t>
  </si>
  <si>
    <t>P.č.</t>
  </si>
  <si>
    <t>1.3</t>
  </si>
  <si>
    <t>3.2</t>
  </si>
  <si>
    <t>4.1</t>
  </si>
  <si>
    <t>4.2</t>
  </si>
  <si>
    <t>5.1</t>
  </si>
  <si>
    <t>5.2</t>
  </si>
  <si>
    <t>6.1</t>
  </si>
  <si>
    <t>6.2</t>
  </si>
  <si>
    <t>7.1</t>
  </si>
  <si>
    <t>7.2</t>
  </si>
  <si>
    <t>Rekapitulace podrobného rozpočtu malého projektu</t>
  </si>
  <si>
    <t>ANO</t>
  </si>
  <si>
    <t>V PŘÍPADĚ PŘIDÁNÍ DALŠÍHO ŘÁDKU JE TŘEBA ZKOPÍROVAT A ZKONTROLOVAT NÁPOČET VZORCŮ !!!!!</t>
  </si>
  <si>
    <t>stát:</t>
  </si>
  <si>
    <t>Kraj:</t>
  </si>
  <si>
    <t>e-mail:</t>
  </si>
  <si>
    <t>(1)</t>
  </si>
  <si>
    <t>(2)</t>
  </si>
  <si>
    <t>(3)</t>
  </si>
  <si>
    <t>(4)</t>
  </si>
  <si>
    <t>(5)</t>
  </si>
  <si>
    <t>(6)</t>
  </si>
  <si>
    <t>(7)</t>
  </si>
  <si>
    <t>(8)</t>
  </si>
  <si>
    <t>(9)</t>
  </si>
  <si>
    <t>(10)</t>
  </si>
  <si>
    <r>
      <t>Výchozí hodnota:</t>
    </r>
    <r>
      <rPr>
        <sz val="10"/>
        <color indexed="8"/>
        <rFont val="Arial Narrow"/>
        <family val="2"/>
        <charset val="238"/>
      </rPr>
      <t xml:space="preserve"> </t>
    </r>
  </si>
  <si>
    <t>Rozpočtová kapitola</t>
  </si>
  <si>
    <t>Schválen (S)/
Vyřazen (V)</t>
  </si>
  <si>
    <t>Kód žádosti</t>
  </si>
  <si>
    <t>Název projektu</t>
  </si>
  <si>
    <t>Inv./
Neinv.</t>
  </si>
  <si>
    <t>Datum přijetí žádosti</t>
  </si>
  <si>
    <t>Žadatel</t>
  </si>
  <si>
    <t>Adresa</t>
  </si>
  <si>
    <t>Kraj</t>
  </si>
  <si>
    <t>Statutární zástupce</t>
  </si>
  <si>
    <t>Kontaktní osoba</t>
  </si>
  <si>
    <t>Telefon kontaktní osoba</t>
  </si>
  <si>
    <r>
      <t xml:space="preserve">E-mail </t>
    </r>
    <r>
      <rPr>
        <b/>
        <strike/>
        <sz val="10"/>
        <color indexed="10"/>
        <rFont val="Arial"/>
        <family val="2"/>
        <charset val="238"/>
      </rPr>
      <t>statutár</t>
    </r>
    <r>
      <rPr>
        <b/>
        <sz val="10"/>
        <rFont val="Arial"/>
        <family val="2"/>
        <charset val="238"/>
      </rPr>
      <t>/kontaktní osoba</t>
    </r>
  </si>
  <si>
    <t>Přeshraniční partner</t>
  </si>
  <si>
    <t>Adresa přeshraničního partnera</t>
  </si>
  <si>
    <t>Celkový rozpočet MP</t>
  </si>
  <si>
    <t>Požadovaná výše FP z ERDF</t>
  </si>
  <si>
    <t>Stavební aktivita</t>
  </si>
  <si>
    <t>Místo realizace ČR</t>
  </si>
  <si>
    <t>Místo realizace SR</t>
  </si>
  <si>
    <t>Zahájení  MP</t>
  </si>
  <si>
    <t>Ukončení MP</t>
  </si>
  <si>
    <t>1H</t>
  </si>
  <si>
    <t>2H</t>
  </si>
  <si>
    <t>Externí 1</t>
  </si>
  <si>
    <t>Externí 2</t>
  </si>
  <si>
    <t>Arbitr</t>
  </si>
  <si>
    <t>počet dnů:</t>
  </si>
  <si>
    <t>měrná jednotka</t>
  </si>
  <si>
    <t>H13 - Opatření publicity</t>
  </si>
  <si>
    <t>11b</t>
  </si>
  <si>
    <t xml:space="preserve"> z toho Aktivity přes-hraničních partnerů:</t>
  </si>
  <si>
    <t>Upravte částku vlastního podílu.</t>
  </si>
  <si>
    <t>Součet je VĚTŠÍ, než celkový rozpočet projektu!</t>
  </si>
  <si>
    <t>Součet je MENŠÍ, než celkový rozpočet projektu!</t>
  </si>
  <si>
    <t xml:space="preserve">3. ochrana životního prostředí a podpora efektivního využití zdrojů </t>
  </si>
  <si>
    <t>4. podpora udržateľnej dopravy a odstraňovanie prekážok v kľúčových sieťových infraštruktúrach</t>
  </si>
  <si>
    <t xml:space="preserve">A08 - Propagační materiály ve vztahu k realizovanému objektu </t>
  </si>
  <si>
    <t xml:space="preserve">A09 - Prezentační a propagační aktivity ve vztahu k realizovanému objektu </t>
  </si>
  <si>
    <t>A10 - Značení ve vztahu k realizovanému objektu</t>
  </si>
  <si>
    <t>B07 - Rozšiřování turistických informačních center/infobodů/infostánků/městských informačních turistických systémů za účelem prokázaného zvýšení povědomí o turistických atraktivitách přeshraničního regionu</t>
  </si>
  <si>
    <t>B08 - Budování značení přístupu k přírodním/kulturním památkám</t>
  </si>
  <si>
    <t>B09 - Budování telematických a navigačních systémů k přírodním / kulturním památkám</t>
  </si>
  <si>
    <t>B10 - Propagační materiály ve vztahu k realizovanému malému projektu</t>
  </si>
  <si>
    <t>B11 - Prezentační a propagační aktivity ve vztahu k realizovanému malému projektu</t>
  </si>
  <si>
    <t>C04 - Setkání odborného/expertního týmu</t>
  </si>
  <si>
    <t>C05 - Veřejná diskuse/prezentace</t>
  </si>
  <si>
    <t>C06 - Značení cyklotras, naučných a turistických stezek</t>
  </si>
  <si>
    <t>C08 - Prezentační a propagační aktivity ve vztahu k realizovanému objektu</t>
  </si>
  <si>
    <t>E07 - Zpracování tematické koncepce zaměřené na specifické segmenty cestovního ruchu/vymezenou skupinu atraktivit/specifickou cílovou skupinu</t>
  </si>
  <si>
    <t>E08 - Zpracování územní koncepce řešící celkové využití přírodních a kulturních zdrojů ve vymezeném přeshraničním území</t>
  </si>
  <si>
    <t>E09 - Společná účast na veletrzích a obdobných prezentačních aktivitách cestovního ruchu včetně pořízení nezbytných propagačních předmětů dlouhodobé povahy (bannery, propagační stany)</t>
  </si>
  <si>
    <t>E10 - Pořízení vybavení za účelem realizace propagačních a prezentačních aktivit realizovaných produktů cestovního ruchu</t>
  </si>
  <si>
    <t>F07 - Zpracování společné komunikační strategie/marketingové koncepce zavedení služeb podporujících využití potenciálu kulturního a přírodního dědictví</t>
  </si>
  <si>
    <t>F08 - Pořízení vybavení - nákup technologií nezbytných pro zavedení a provoz realizovaných nástrojů podpory cestovního ruchu</t>
  </si>
  <si>
    <t>F09 - Pořízení vybavení pro realizaci opatření propagace služeb</t>
  </si>
  <si>
    <t>A06 - Vytváření a revitalizace muzejních nebo výstavních expozic přeshraničního charakteru</t>
  </si>
  <si>
    <t>B03 - Výstavba/zvýšení kapacity parkovišť při významných turistických destinací (potřeba prokázání stávající nedostatečné kapacity)</t>
  </si>
  <si>
    <t>B02 - Výstavba/rekonstrukce vyhrazených parkovacích stání pro hendikepované a další skupiny se speciálními potřebami (rodiny s dětmi, senioři) při přírodní/kulturní památce</t>
  </si>
  <si>
    <t>C02 - Výstavba/rekonstrukce turistických stezek, tematických naučných stezek, nebo specifických stezek a tras pro sportovní turistiku (in-line, lyžařské, vodácké, atd.) zlepšujících přístup a propojení kulturně/přírodně významných lokalit v přeshraničním regionu včetně doplňkové infrastruktury</t>
  </si>
  <si>
    <t>C07 - Propagační materiály ve vztahu k realizovanému objektu</t>
  </si>
  <si>
    <t>6c</t>
  </si>
  <si>
    <t>vyžlucené - upravila jsem znění textu podle písemné podoby od Tebe.</t>
  </si>
  <si>
    <t>Tyto jsem vymazala, nejsou v papírech. Zbytek je přečíslovaný.</t>
  </si>
  <si>
    <t>Náklady celkem (max. 40 000 EUR u MP N; max. 60 000 EUR u MP I):</t>
  </si>
  <si>
    <r>
      <t>§</t>
    </r>
    <r>
      <rPr>
        <sz val="11"/>
        <color indexed="8"/>
        <rFont val="Times New Roman"/>
        <family val="1"/>
        <charset val="238"/>
      </rPr>
      <t xml:space="preserve">  </t>
    </r>
    <r>
      <rPr>
        <sz val="11"/>
        <color indexed="8"/>
        <rFont val="Arial Narrow"/>
        <family val="2"/>
        <charset val="238"/>
      </rPr>
      <t>malý projekt je v souladu s principy podpory rovnosti mužů a žen a nediskriminace podle článku 7 nařízení Evropského parlamentu a Rady (EU) č. 1303/2013 ze 17. prosince 2013, kterým se stanoví společná ustanovení o Evropském fondu pro regionální rozvoj, Evropském sociálním fondu, Fondu soudržnosti, Evropském zemědělském fondu pro rozvoj venkova a Evropském námořním a rybářském fondu a kterým se stanoví obecná ustanovení o Evropském fondu pro regionální rozvoj, Evropském sociálním fondu, Fondu soudržnosti a Evropském námořním a rybářském fondu, a kterým se ruší nařízení Rady (ES) č. 1083/2006  (dále jen ,,obecné nařízení“) a v souladu s principem udržitelného rozvoje podle článku 8 obecného nařízení,</t>
    </r>
  </si>
  <si>
    <r>
      <t>Zavazuji se neprodleně písemně informovat Správce FMP o všech změnách, které se týkají uvedených údajů a skutečností. 
Pro ČR žadatele: Souhlasím se správou, zpracováním a uchováním všech mých osobních údajů uvedených v žádosti o nenávratný finanční příspěvek, jakož i v další související dokumentaci, v souladu s nařízením Evropského parlamentu a Rady (EU) č. 2016/679 o ochraně fyzických osob v souvislosti se zpracováním osobních údajů a o volném pohybu těchto údajů a o zrušení směrnice 95/46/ES (obecné nařízení o ochraně osobních údajů) (dále jen „Nařízení“), a to zejména jména, příjmení, data narození, rodného čísla, adresy, e-mailových či telefonních kontaktů. Tento souhlas je udělen za účelem zejména vyřízení a administrace žádosti o nenávratný finanční příspěvek včetně implementace příslušného programu spolupráce. Tento souhlas je udělen na dobu do uplynutí 10-ti let ode dne poskytnutí nenávratného finančního příspěvku či rozhodnutí o jeho neposkytnutí.</t>
    </r>
    <r>
      <rPr>
        <sz val="11"/>
        <color indexed="8"/>
        <rFont val="Arial Narrow"/>
        <family val="2"/>
        <charset val="238"/>
      </rPr>
      <t xml:space="preserve">
Pro SR žadatele: Souhlasím se správou, zpracováním a uchováváním všech uvedených osobních údajů v souladu se zák. č. 18/2018 Z.z. o ochraně osobních údajů a o změně a doplnění  některých zákonů v platném znění pro účely implementace příslušného programu spolupráce a za současného respektování ochrany osobnosti a osobních údajů vyjadřují souhlas s jejich zveřejněním. "Spracúvanie osobných údajov u Správcu – HCP/ŽSK je vykonávané v zmysle nariadenia Európskeho parlamentu a Rady (EU) 2016/679 o ochrane fyzických osôb pri spracúvaní osobných údajov a o voľnom pohybe takýchto údajov (ďalej len „GDPR“), v súlade so zákonom NR SR č. 18/2018 Z.z. o ochrane osobných údajov a so Zásadami spracúvania osobných údajov fyzických osôb v Žilinskom samosprávnom kraji, ktoré je možné nájsť na webovej stránke ŽSK http://www.regionzilina.sk/sk/zasady-spracuvania-osobnych-udajov-fyzickych-osob-zilinskom-samospravnom-kraji/</t>
    </r>
  </si>
  <si>
    <r>
      <t>§</t>
    </r>
    <r>
      <rPr>
        <sz val="11"/>
        <color indexed="8"/>
        <rFont val="Times New Roman"/>
        <family val="1"/>
        <charset val="238"/>
      </rPr>
      <t> </t>
    </r>
    <r>
      <rPr>
        <sz val="11"/>
        <color indexed="8"/>
        <rFont val="Arial Narrow"/>
        <family val="2"/>
        <charset val="238"/>
      </rPr>
      <t xml:space="preserve"> jsem si vědom skutečnosti, že na NFP není právní nárok,</t>
    </r>
  </si>
  <si>
    <r>
      <t>§</t>
    </r>
    <r>
      <rPr>
        <sz val="11"/>
        <color indexed="8"/>
        <rFont val="Times New Roman"/>
        <family val="1"/>
        <charset val="238"/>
      </rPr>
      <t xml:space="preserve">  </t>
    </r>
    <r>
      <rPr>
        <sz val="11"/>
        <color indexed="8"/>
        <rFont val="Arial Narrow"/>
        <family val="2"/>
        <charset val="238"/>
      </rPr>
      <t>jsem si vědom zodpovědnosti za předložení neúplných a nesprávných údajů, přičemž beru na vědomí, že prokázání opaku je spojeno s rizikem možných následků v rámci řízení o žádosti o NFP a/nebo implementace malého projektu (např. možnost mimořádného ukončení smluvního vztahu, vznik nezpůsobilých výdajů).</t>
    </r>
  </si>
  <si>
    <t xml:space="preserve">Podrobný rozpočet malého projektu </t>
  </si>
  <si>
    <t xml:space="preserve">Vyplňujte pouze bílá pole. </t>
  </si>
  <si>
    <t>V ostatních jsou přednastaveny výpočtové vzorce, které by po vyplnění jiných polí nepracovaly správně!</t>
  </si>
  <si>
    <t xml:space="preserve">4. Náklady na vybavení </t>
  </si>
  <si>
    <t>6. Kancelářské, administrativní a jiné náklady</t>
  </si>
  <si>
    <t>spolufinancování z ERDF po odečtení vlastních příjmů nad výši vlastního spolufinancování:</t>
  </si>
  <si>
    <t>vlastní zdroje po odečtení vlastních příjmů nad výši vlastního spolufinancování:</t>
  </si>
  <si>
    <t>Náklady na aktivity pro přeshraniční partnery</t>
  </si>
  <si>
    <t>Investiční náklady</t>
  </si>
  <si>
    <t>Neinvestiční náklady</t>
  </si>
  <si>
    <t>P0686 - Zhodnocené objekty kulturního a přírodního dědictví</t>
  </si>
  <si>
    <t>HP UR</t>
  </si>
  <si>
    <t>P0681 - Vytvořené ucelené produkty zhodnocující kulturní a přírodní dědictví</t>
  </si>
  <si>
    <t>P0002 - Celková délka nově budovaných nebo modernizovaných cyklistických cest a turistických stezek</t>
  </si>
  <si>
    <t>HPP</t>
  </si>
  <si>
    <t>DPP</t>
  </si>
  <si>
    <t>DPČ</t>
  </si>
  <si>
    <t>Komentáře otevřete kliknutím/najetím na červené trojúhelníčky v pravém horním rohu příslušných polí.</t>
  </si>
  <si>
    <t>V případě, že potřebujete přidat do formuláře údaje mimo stanovený rozsah, kontaktujte Správce VP k rozšíření formuláře žádosti o NFP.</t>
  </si>
  <si>
    <t>8/FMP/6c/I, N</t>
  </si>
  <si>
    <t>doba trvání</t>
  </si>
  <si>
    <t>prioritní osa</t>
  </si>
  <si>
    <t>specifický cíl</t>
  </si>
  <si>
    <t>popis</t>
  </si>
  <si>
    <t>povinná aktivita 1</t>
  </si>
  <si>
    <t>povinna aktivita 2</t>
  </si>
  <si>
    <t>aktivity1</t>
  </si>
  <si>
    <t>aktivity2</t>
  </si>
  <si>
    <t>aktivity3</t>
  </si>
  <si>
    <t>aktivity4</t>
  </si>
  <si>
    <t>aktivity5</t>
  </si>
  <si>
    <t>aktivity6</t>
  </si>
  <si>
    <t>aktivity7</t>
  </si>
  <si>
    <t>aktivity8</t>
  </si>
  <si>
    <t>aktivity9</t>
  </si>
  <si>
    <t>aktivity10</t>
  </si>
  <si>
    <t>asdf</t>
  </si>
  <si>
    <t>Projekt je přímo zaměřen na znevýhodněné skupiny.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</si>
</sst>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quot;;[Red]\-#,##0\ &quot;€&quot;"/>
    <numFmt numFmtId="165" formatCode="#,##0.00\ &quot;€&quot;"/>
    <numFmt numFmtId="166" formatCode="mm/yyyy"/>
    <numFmt numFmtId="167" formatCode="#,##0.00;\ ;"/>
  </numFmts>
  <fonts count="68" x14ac:knownFonts="1">
    <font>
      <sz val="11"/>
      <color theme="1"/>
      <name val="Calibri"/>
      <family val="2"/>
      <charset val="238"/>
      <scheme val="minor"/>
    </font>
    <font>
      <b/>
      <sz val="14"/>
      <name val="Arial Narrow"/>
      <family val="2"/>
      <charset val="238"/>
    </font>
    <font>
      <b/>
      <sz val="18"/>
      <name val="Arial Narrow"/>
      <family val="2"/>
      <charset val="238"/>
    </font>
    <font>
      <i/>
      <sz val="12"/>
      <color indexed="8"/>
      <name val="Arial Narrow"/>
      <family val="2"/>
      <charset val="238"/>
    </font>
    <font>
      <b/>
      <i/>
      <sz val="12"/>
      <color indexed="8"/>
      <name val="Arial Narrow"/>
      <family val="2"/>
      <charset val="238"/>
    </font>
    <font>
      <sz val="12"/>
      <name val="Arial Narrow"/>
      <family val="2"/>
      <charset val="238"/>
    </font>
    <font>
      <sz val="9"/>
      <color indexed="81"/>
      <name val="Tahoma"/>
      <family val="2"/>
      <charset val="238"/>
    </font>
    <font>
      <b/>
      <sz val="11"/>
      <color theme="1"/>
      <name val="Calibri"/>
      <family val="2"/>
      <charset val="238"/>
      <scheme val="minor"/>
    </font>
    <font>
      <sz val="12"/>
      <color rgb="FF17365D"/>
      <name val="Arial Narrow"/>
      <family val="2"/>
      <charset val="238"/>
    </font>
    <font>
      <b/>
      <sz val="12"/>
      <color theme="1"/>
      <name val="Arial Narrow"/>
      <family val="2"/>
      <charset val="238"/>
    </font>
    <font>
      <sz val="12"/>
      <color theme="1"/>
      <name val="Arial Narrow"/>
      <family val="2"/>
      <charset val="238"/>
    </font>
    <font>
      <sz val="11"/>
      <color theme="1"/>
      <name val="Arial Narrow"/>
      <family val="2"/>
      <charset val="238"/>
    </font>
    <font>
      <b/>
      <sz val="11"/>
      <color theme="1"/>
      <name val="Arial Narrow"/>
      <family val="2"/>
      <charset val="238"/>
    </font>
    <font>
      <i/>
      <sz val="10"/>
      <color theme="1"/>
      <name val="Arial Narrow"/>
      <family val="2"/>
      <charset val="238"/>
    </font>
    <font>
      <sz val="8"/>
      <color theme="1"/>
      <name val="Calibri"/>
      <family val="2"/>
      <charset val="238"/>
      <scheme val="minor"/>
    </font>
    <font>
      <sz val="8"/>
      <color theme="1"/>
      <name val="Arial"/>
      <family val="2"/>
      <charset val="238"/>
    </font>
    <font>
      <b/>
      <sz val="8"/>
      <color theme="1"/>
      <name val="Calibri"/>
      <family val="2"/>
      <charset val="238"/>
      <scheme val="minor"/>
    </font>
    <font>
      <b/>
      <sz val="8"/>
      <name val="Calibri"/>
      <family val="2"/>
      <charset val="238"/>
      <scheme val="minor"/>
    </font>
    <font>
      <b/>
      <sz val="11"/>
      <color rgb="FFFF0000"/>
      <name val="Calibri"/>
      <family val="2"/>
      <charset val="238"/>
      <scheme val="minor"/>
    </font>
    <font>
      <b/>
      <sz val="9"/>
      <color indexed="81"/>
      <name val="Tahoma"/>
      <family val="2"/>
      <charset val="238"/>
    </font>
    <font>
      <i/>
      <sz val="11"/>
      <color theme="1"/>
      <name val="Arial Narrow"/>
      <family val="2"/>
      <charset val="238"/>
    </font>
    <font>
      <b/>
      <i/>
      <sz val="11"/>
      <color theme="1"/>
      <name val="Arial Narrow"/>
      <family val="2"/>
      <charset val="238"/>
    </font>
    <font>
      <b/>
      <sz val="11"/>
      <color rgb="FF000000"/>
      <name val="Arial Narrow"/>
      <family val="2"/>
      <charset val="238"/>
    </font>
    <font>
      <i/>
      <sz val="11"/>
      <color rgb="FF000000"/>
      <name val="Arial Narrow"/>
      <family val="2"/>
      <charset val="238"/>
    </font>
    <font>
      <i/>
      <sz val="11"/>
      <color indexed="8"/>
      <name val="Arial Narrow"/>
      <family val="2"/>
      <charset val="238"/>
    </font>
    <font>
      <sz val="11"/>
      <color rgb="FF000000"/>
      <name val="Arial Narrow"/>
      <family val="2"/>
      <charset val="238"/>
    </font>
    <font>
      <sz val="11"/>
      <color rgb="FF000000"/>
      <name val="Wingdings"/>
      <charset val="2"/>
    </font>
    <font>
      <sz val="11"/>
      <color indexed="8"/>
      <name val="Times New Roman"/>
      <family val="1"/>
      <charset val="238"/>
    </font>
    <font>
      <sz val="11"/>
      <color indexed="8"/>
      <name val="Arial Narrow"/>
      <family val="2"/>
      <charset val="238"/>
    </font>
    <font>
      <i/>
      <sz val="11"/>
      <color rgb="FFFF0000"/>
      <name val="Arial Narrow"/>
      <family val="2"/>
      <charset val="238"/>
    </font>
    <font>
      <b/>
      <sz val="10"/>
      <color theme="1"/>
      <name val="Arial Narrow"/>
      <family val="2"/>
      <charset val="238"/>
    </font>
    <font>
      <b/>
      <strike/>
      <sz val="11"/>
      <color theme="1"/>
      <name val="Arial Narrow"/>
      <family val="2"/>
      <charset val="238"/>
    </font>
    <font>
      <strike/>
      <sz val="11"/>
      <color theme="1"/>
      <name val="Calibri"/>
      <family val="2"/>
      <charset val="238"/>
      <scheme val="minor"/>
    </font>
    <font>
      <b/>
      <sz val="11"/>
      <color rgb="FFFF0000"/>
      <name val="Arial Narrow"/>
      <family val="2"/>
      <charset val="238"/>
    </font>
    <font>
      <b/>
      <i/>
      <sz val="11"/>
      <color indexed="8"/>
      <name val="Arial Narrow"/>
      <family val="2"/>
      <charset val="238"/>
    </font>
    <font>
      <sz val="10"/>
      <color theme="1"/>
      <name val="Arial Narrow"/>
      <family val="2"/>
      <charset val="238"/>
    </font>
    <font>
      <sz val="12"/>
      <color theme="1"/>
      <name val="Calibri"/>
      <family val="2"/>
      <charset val="238"/>
    </font>
    <font>
      <b/>
      <sz val="12"/>
      <name val="Arial Narrow"/>
      <family val="2"/>
      <charset val="238"/>
    </font>
    <font>
      <sz val="11"/>
      <color rgb="FFFF0000"/>
      <name val="Calibri"/>
      <family val="2"/>
      <charset val="238"/>
      <scheme val="minor"/>
    </font>
    <font>
      <b/>
      <sz val="12"/>
      <color rgb="FFFF0000"/>
      <name val="Arial Narrow"/>
      <family val="2"/>
      <charset val="238"/>
    </font>
    <font>
      <sz val="12"/>
      <color rgb="FFFF0000"/>
      <name val="Arial Narrow"/>
      <family val="2"/>
      <charset val="238"/>
    </font>
    <font>
      <i/>
      <sz val="11"/>
      <name val="Arial Narrow"/>
      <family val="2"/>
      <charset val="238"/>
    </font>
    <font>
      <b/>
      <sz val="11"/>
      <name val="Arial Narrow"/>
      <family val="2"/>
      <charset val="238"/>
    </font>
    <font>
      <b/>
      <sz val="11"/>
      <name val="Calibri"/>
      <family val="2"/>
      <charset val="238"/>
      <scheme val="minor"/>
    </font>
    <font>
      <b/>
      <sz val="16"/>
      <color rgb="FFFF0000"/>
      <name val="Calibri"/>
      <family val="2"/>
      <charset val="238"/>
      <scheme val="minor"/>
    </font>
    <font>
      <i/>
      <sz val="9"/>
      <color theme="1"/>
      <name val="Arial Narrow"/>
      <family val="2"/>
      <charset val="238"/>
    </font>
    <font>
      <sz val="10"/>
      <color indexed="8"/>
      <name val="Arial Narrow"/>
      <family val="2"/>
      <charset val="238"/>
    </font>
    <font>
      <b/>
      <sz val="10"/>
      <name val="Arial"/>
      <family val="2"/>
      <charset val="238"/>
    </font>
    <font>
      <b/>
      <strike/>
      <sz val="10"/>
      <color indexed="10"/>
      <name val="Arial"/>
      <family val="2"/>
      <charset val="238"/>
    </font>
    <font>
      <sz val="11"/>
      <name val="Calibri"/>
      <family val="2"/>
      <charset val="238"/>
      <scheme val="minor"/>
    </font>
    <font>
      <b/>
      <sz val="9"/>
      <color theme="1"/>
      <name val="Arial Narrow"/>
      <family val="2"/>
      <charset val="238"/>
    </font>
    <font>
      <strike/>
      <sz val="11"/>
      <color rgb="FFFF0000"/>
      <name val="Calibri"/>
      <family val="2"/>
      <charset val="238"/>
      <scheme val="minor"/>
    </font>
    <font>
      <sz val="11"/>
      <color theme="1"/>
      <name val="Calibri"/>
      <family val="2"/>
      <charset val="238"/>
      <scheme val="minor"/>
    </font>
    <font>
      <sz val="11"/>
      <name val="Arial Narrow"/>
      <family val="2"/>
      <charset val="238"/>
    </font>
    <font>
      <sz val="10"/>
      <name val="Arial Narrow"/>
      <family val="2"/>
      <charset val="238"/>
    </font>
    <font>
      <sz val="11"/>
      <color rgb="FFA2A7AA"/>
      <name val="Calibri"/>
      <family val="2"/>
      <charset val="238"/>
      <scheme val="minor"/>
    </font>
    <font>
      <sz val="7.3"/>
      <color theme="1"/>
      <name val="Calibri"/>
      <family val="2"/>
      <charset val="238"/>
      <scheme val="minor"/>
    </font>
    <font>
      <strike/>
      <sz val="8"/>
      <color theme="1"/>
      <name val="Calibri"/>
      <family val="2"/>
      <charset val="238"/>
      <scheme val="minor"/>
    </font>
    <font>
      <b/>
      <sz val="14"/>
      <color rgb="FF7030A0"/>
      <name val="Calibri"/>
      <family val="2"/>
      <charset val="238"/>
      <scheme val="minor"/>
    </font>
    <font>
      <b/>
      <sz val="14"/>
      <color rgb="FFFF0000"/>
      <name val="Calibri"/>
      <family val="2"/>
      <charset val="238"/>
      <scheme val="minor"/>
    </font>
    <font>
      <b/>
      <i/>
      <sz val="14"/>
      <color theme="1"/>
      <name val="Arial Narrow"/>
      <family val="2"/>
      <charset val="238"/>
    </font>
    <font>
      <b/>
      <sz val="14"/>
      <color theme="1"/>
      <name val="Arial Narrow"/>
      <family val="2"/>
      <charset val="238"/>
    </font>
    <font>
      <sz val="9"/>
      <color theme="1"/>
      <name val="Arial Narrow"/>
      <family val="2"/>
      <charset val="238"/>
    </font>
    <font>
      <b/>
      <sz val="16"/>
      <color rgb="FFFF0000"/>
      <name val="Arial Narrow"/>
      <family val="2"/>
      <charset val="238"/>
    </font>
    <font>
      <u/>
      <sz val="11"/>
      <color theme="10"/>
      <name val="Calibri"/>
      <family val="2"/>
      <charset val="238"/>
      <scheme val="minor"/>
    </font>
    <font>
      <u/>
      <sz val="9"/>
      <color theme="10"/>
      <name val="Calibri"/>
      <family val="2"/>
      <charset val="238"/>
      <scheme val="minor"/>
    </font>
    <font>
      <b/>
      <sz val="9"/>
      <color indexed="10"/>
      <name val="Tahoma"/>
      <family val="2"/>
      <charset val="238"/>
    </font>
    <font>
      <sz val="9"/>
      <color theme="1"/>
      <name val="Calibri"/>
      <family val="2"/>
      <charset val="238"/>
      <scheme val="minor"/>
    </font>
  </fonts>
  <fills count="19">
    <fill>
      <patternFill patternType="none"/>
    </fill>
    <fill>
      <patternFill patternType="gray125"/>
    </fill>
    <fill>
      <patternFill patternType="solid">
        <fgColor rgb="FF69D8FF"/>
        <bgColor indexed="64"/>
      </patternFill>
    </fill>
    <fill>
      <patternFill patternType="solid">
        <fgColor rgb="FFDC6148"/>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theme="2"/>
        <bgColor indexed="64"/>
      </patternFill>
    </fill>
    <fill>
      <patternFill patternType="solid">
        <fgColor theme="0" tint="-0.249977111117893"/>
        <bgColor indexed="64"/>
      </patternFill>
    </fill>
    <fill>
      <patternFill patternType="solid">
        <fgColor theme="4" tint="0.39994506668294322"/>
        <bgColor indexed="64"/>
      </patternFill>
    </fill>
    <fill>
      <patternFill patternType="solid">
        <fgColor theme="9" tint="0.599963377788628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3999755851924192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top style="thin">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rgb="FFFF0000"/>
      </left>
      <right style="thin">
        <color indexed="64"/>
      </right>
      <top/>
      <bottom style="thin">
        <color indexed="64"/>
      </bottom>
      <diagonal/>
    </border>
    <border>
      <left style="medium">
        <color rgb="FF7030A0"/>
      </left>
      <right style="thin">
        <color indexed="64"/>
      </right>
      <top style="medium">
        <color rgb="FF7030A0"/>
      </top>
      <bottom style="thin">
        <color indexed="64"/>
      </bottom>
      <diagonal/>
    </border>
    <border>
      <left style="thin">
        <color indexed="64"/>
      </left>
      <right style="thin">
        <color indexed="64"/>
      </right>
      <top style="medium">
        <color rgb="FF7030A0"/>
      </top>
      <bottom style="thin">
        <color indexed="64"/>
      </bottom>
      <diagonal/>
    </border>
    <border>
      <left style="thin">
        <color indexed="64"/>
      </left>
      <right style="medium">
        <color rgb="FF7030A0"/>
      </right>
      <top style="medium">
        <color rgb="FF7030A0"/>
      </top>
      <bottom/>
      <diagonal/>
    </border>
    <border>
      <left style="medium">
        <color rgb="FF7030A0"/>
      </left>
      <right style="thin">
        <color indexed="64"/>
      </right>
      <top style="thin">
        <color indexed="64"/>
      </top>
      <bottom style="thin">
        <color indexed="64"/>
      </bottom>
      <diagonal/>
    </border>
    <border>
      <left style="thin">
        <color indexed="64"/>
      </left>
      <right style="medium">
        <color rgb="FF7030A0"/>
      </right>
      <top/>
      <bottom/>
      <diagonal/>
    </border>
    <border>
      <left style="thin">
        <color indexed="64"/>
      </left>
      <right style="medium">
        <color rgb="FF7030A0"/>
      </right>
      <top style="thin">
        <color indexed="64"/>
      </top>
      <bottom style="thin">
        <color indexed="64"/>
      </bottom>
      <diagonal/>
    </border>
    <border>
      <left style="medium">
        <color rgb="FF7030A0"/>
      </left>
      <right style="thin">
        <color indexed="64"/>
      </right>
      <top style="thin">
        <color indexed="64"/>
      </top>
      <bottom style="medium">
        <color rgb="FF7030A0"/>
      </bottom>
      <diagonal/>
    </border>
    <border>
      <left style="thin">
        <color indexed="64"/>
      </left>
      <right style="thin">
        <color indexed="64"/>
      </right>
      <top style="thin">
        <color indexed="64"/>
      </top>
      <bottom style="medium">
        <color rgb="FF7030A0"/>
      </bottom>
      <diagonal/>
    </border>
    <border>
      <left style="thin">
        <color indexed="64"/>
      </left>
      <right style="medium">
        <color rgb="FF7030A0"/>
      </right>
      <top style="thin">
        <color indexed="64"/>
      </top>
      <bottom style="medium">
        <color rgb="FF7030A0"/>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9" fontId="52" fillId="0" borderId="0" applyFont="0" applyFill="0" applyBorder="0" applyAlignment="0" applyProtection="0"/>
    <xf numFmtId="0" fontId="64" fillId="0" borderId="0" applyNumberFormat="0" applyFill="0" applyBorder="0" applyAlignment="0" applyProtection="0"/>
    <xf numFmtId="0" fontId="52" fillId="0" borderId="0"/>
  </cellStyleXfs>
  <cellXfs count="709">
    <xf numFmtId="0" fontId="0" fillId="0" borderId="0" xfId="0"/>
    <xf numFmtId="49" fontId="0" fillId="0" borderId="0" xfId="0" applyNumberFormat="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wrapText="1"/>
    </xf>
    <xf numFmtId="0" fontId="11" fillId="0" borderId="0" xfId="0" applyFont="1" applyBorder="1" applyAlignment="1">
      <alignment horizontal="center" vertical="center"/>
    </xf>
    <xf numFmtId="164" fontId="11" fillId="0" borderId="0" xfId="0" applyNumberFormat="1" applyFont="1" applyBorder="1" applyAlignment="1">
      <alignment horizontal="center" vertical="center"/>
    </xf>
    <xf numFmtId="0" fontId="10" fillId="5" borderId="1" xfId="0" applyFont="1" applyFill="1" applyBorder="1" applyAlignment="1">
      <alignment horizontal="center" vertical="center"/>
    </xf>
    <xf numFmtId="10" fontId="10" fillId="5" borderId="1" xfId="0" applyNumberFormat="1" applyFont="1" applyFill="1" applyBorder="1" applyAlignment="1">
      <alignment horizontal="center" vertical="center"/>
    </xf>
    <xf numFmtId="165" fontId="10" fillId="5" borderId="23" xfId="0" applyNumberFormat="1" applyFont="1" applyFill="1" applyBorder="1" applyAlignment="1">
      <alignment horizontal="center" vertical="center"/>
    </xf>
    <xf numFmtId="0" fontId="10" fillId="7" borderId="1" xfId="0" applyFont="1" applyFill="1" applyBorder="1" applyAlignment="1">
      <alignment horizontal="center" vertical="center"/>
    </xf>
    <xf numFmtId="10" fontId="9" fillId="7" borderId="1" xfId="0" applyNumberFormat="1" applyFont="1" applyFill="1" applyBorder="1" applyAlignment="1">
      <alignment horizontal="center" vertical="center"/>
    </xf>
    <xf numFmtId="165" fontId="9" fillId="7" borderId="23" xfId="0" applyNumberFormat="1" applyFont="1" applyFill="1" applyBorder="1" applyAlignment="1">
      <alignment horizontal="center" vertical="center"/>
    </xf>
    <xf numFmtId="0" fontId="10" fillId="8" borderId="1" xfId="0" applyFont="1" applyFill="1" applyBorder="1" applyAlignment="1">
      <alignment horizontal="center" vertical="center"/>
    </xf>
    <xf numFmtId="10" fontId="10" fillId="8" borderId="1" xfId="0" applyNumberFormat="1" applyFont="1" applyFill="1" applyBorder="1" applyAlignment="1">
      <alignment horizontal="center" vertical="center"/>
    </xf>
    <xf numFmtId="165" fontId="10" fillId="8" borderId="23" xfId="0" applyNumberFormat="1" applyFont="1" applyFill="1" applyBorder="1" applyAlignment="1">
      <alignment horizontal="center" vertical="center"/>
    </xf>
    <xf numFmtId="0" fontId="10" fillId="9" borderId="30" xfId="0" applyFont="1" applyFill="1" applyBorder="1" applyAlignment="1">
      <alignment horizontal="center" vertical="center"/>
    </xf>
    <xf numFmtId="10" fontId="10" fillId="9" borderId="30" xfId="0" applyNumberFormat="1" applyFont="1" applyFill="1" applyBorder="1" applyAlignment="1">
      <alignment horizontal="center" vertical="center"/>
    </xf>
    <xf numFmtId="165" fontId="10" fillId="9" borderId="31" xfId="0" applyNumberFormat="1" applyFont="1" applyFill="1" applyBorder="1" applyAlignment="1">
      <alignment horizontal="center" vertical="center"/>
    </xf>
    <xf numFmtId="0" fontId="7" fillId="0" borderId="0" xfId="0" applyFont="1"/>
    <xf numFmtId="0" fontId="0" fillId="0" borderId="26" xfId="0" applyBorder="1"/>
    <xf numFmtId="0" fontId="7" fillId="6" borderId="0" xfId="0" applyFont="1" applyFill="1"/>
    <xf numFmtId="0" fontId="0" fillId="0" borderId="0" xfId="0" applyFill="1"/>
    <xf numFmtId="49" fontId="0" fillId="0" borderId="0" xfId="0" applyNumberFormat="1" applyAlignment="1">
      <alignment horizontal="center" vertical="center"/>
    </xf>
    <xf numFmtId="16" fontId="0" fillId="0" borderId="0" xfId="0" applyNumberFormat="1"/>
    <xf numFmtId="0" fontId="7" fillId="6" borderId="0" xfId="0" applyFont="1" applyFill="1" applyAlignment="1">
      <alignment horizontal="center"/>
    </xf>
    <xf numFmtId="49" fontId="0" fillId="0" borderId="0" xfId="0" applyNumberFormat="1"/>
    <xf numFmtId="0" fontId="0" fillId="0" borderId="0" xfId="0" applyFont="1" applyFill="1"/>
    <xf numFmtId="0" fontId="0" fillId="0" borderId="0" xfId="0" applyBorder="1"/>
    <xf numFmtId="0" fontId="7" fillId="11" borderId="1" xfId="0" applyFont="1" applyFill="1" applyBorder="1"/>
    <xf numFmtId="0" fontId="14" fillId="0" borderId="1" xfId="0" applyFont="1" applyBorder="1"/>
    <xf numFmtId="49" fontId="14" fillId="0" borderId="1" xfId="0" applyNumberFormat="1" applyFont="1" applyBorder="1"/>
    <xf numFmtId="16" fontId="14" fillId="0" borderId="1" xfId="0" applyNumberFormat="1" applyFont="1" applyBorder="1"/>
    <xf numFmtId="0" fontId="15" fillId="0" borderId="1" xfId="0" applyFont="1" applyBorder="1"/>
    <xf numFmtId="0" fontId="16" fillId="11" borderId="0" xfId="0" applyFont="1" applyFill="1" applyBorder="1"/>
    <xf numFmtId="0" fontId="17" fillId="11" borderId="0" xfId="0" applyFont="1" applyFill="1" applyBorder="1"/>
    <xf numFmtId="0" fontId="14" fillId="0" borderId="0" xfId="0" applyFont="1"/>
    <xf numFmtId="49" fontId="0" fillId="0" borderId="0" xfId="0" applyNumberFormat="1" applyAlignment="1">
      <alignment horizontal="center" vertical="center"/>
    </xf>
    <xf numFmtId="0" fontId="18" fillId="0" borderId="0" xfId="0" applyFont="1" applyAlignment="1">
      <alignment wrapText="1"/>
    </xf>
    <xf numFmtId="0" fontId="18" fillId="0" borderId="0" xfId="0" applyFont="1" applyAlignment="1"/>
    <xf numFmtId="0" fontId="18" fillId="0" borderId="0" xfId="0" applyFont="1" applyAlignment="1">
      <alignment horizontal="left" wrapText="1"/>
    </xf>
    <xf numFmtId="0" fontId="11" fillId="0" borderId="0" xfId="0" applyFont="1" applyAlignment="1">
      <alignment horizontal="justify" vertical="center"/>
    </xf>
    <xf numFmtId="0" fontId="0" fillId="0" borderId="0" xfId="0" applyFont="1"/>
    <xf numFmtId="0" fontId="12" fillId="6" borderId="6" xfId="0" applyFont="1" applyFill="1" applyBorder="1" applyAlignment="1">
      <alignment vertical="center" wrapText="1"/>
    </xf>
    <xf numFmtId="0" fontId="12" fillId="6" borderId="7" xfId="0" applyFont="1" applyFill="1" applyBorder="1" applyAlignment="1">
      <alignment vertical="center" wrapText="1"/>
    </xf>
    <xf numFmtId="0" fontId="12" fillId="6" borderId="5" xfId="0" applyFont="1" applyFill="1" applyBorder="1" applyAlignment="1">
      <alignment vertical="center" wrapText="1"/>
    </xf>
    <xf numFmtId="0" fontId="12" fillId="2" borderId="6" xfId="0" applyFont="1" applyFill="1" applyBorder="1" applyAlignment="1">
      <alignment vertical="center" wrapText="1"/>
    </xf>
    <xf numFmtId="0" fontId="12" fillId="2" borderId="7" xfId="0" applyFont="1" applyFill="1" applyBorder="1" applyAlignment="1">
      <alignment vertical="center" wrapText="1"/>
    </xf>
    <xf numFmtId="0" fontId="12" fillId="6" borderId="6" xfId="0" applyFont="1" applyFill="1" applyBorder="1" applyAlignment="1">
      <alignment horizontal="center" vertical="top" wrapText="1"/>
    </xf>
    <xf numFmtId="0" fontId="12" fillId="6" borderId="7" xfId="0" applyFont="1" applyFill="1" applyBorder="1" applyAlignment="1">
      <alignment horizontal="center" vertical="top" wrapText="1"/>
    </xf>
    <xf numFmtId="0" fontId="11" fillId="0" borderId="0" xfId="0" applyFont="1"/>
    <xf numFmtId="0" fontId="0" fillId="0" borderId="28" xfId="0" applyFont="1" applyBorder="1" applyAlignment="1"/>
    <xf numFmtId="0" fontId="22" fillId="6" borderId="1" xfId="0" applyFont="1" applyFill="1" applyBorder="1" applyAlignment="1">
      <alignment horizontal="center" vertical="center" wrapText="1"/>
    </xf>
    <xf numFmtId="0" fontId="7" fillId="6" borderId="17" xfId="0" applyFont="1" applyFill="1" applyBorder="1"/>
    <xf numFmtId="0" fontId="0" fillId="0" borderId="20" xfId="0" applyBorder="1"/>
    <xf numFmtId="0" fontId="0" fillId="0" borderId="8" xfId="0" applyBorder="1"/>
    <xf numFmtId="0" fontId="0" fillId="0" borderId="20" xfId="0" applyBorder="1" applyAlignment="1"/>
    <xf numFmtId="0" fontId="0" fillId="0" borderId="1" xfId="0" applyBorder="1"/>
    <xf numFmtId="49" fontId="0" fillId="0" borderId="0" xfId="0" applyNumberFormat="1" applyAlignment="1">
      <alignment horizontal="center"/>
    </xf>
    <xf numFmtId="49" fontId="0" fillId="0" borderId="26" xfId="0" applyNumberFormat="1" applyBorder="1" applyAlignment="1">
      <alignment horizontal="center"/>
    </xf>
    <xf numFmtId="49" fontId="0" fillId="0" borderId="0" xfId="0" applyNumberFormat="1" applyBorder="1" applyAlignment="1">
      <alignment horizontal="center"/>
    </xf>
    <xf numFmtId="16" fontId="0" fillId="0" borderId="0" xfId="0" applyNumberFormat="1" applyBorder="1" applyAlignment="1">
      <alignment horizontal="center"/>
    </xf>
    <xf numFmtId="16" fontId="0" fillId="0" borderId="0" xfId="0" applyNumberFormat="1" applyAlignment="1">
      <alignment horizontal="center"/>
    </xf>
    <xf numFmtId="16" fontId="0" fillId="0" borderId="26" xfId="0" applyNumberFormat="1" applyBorder="1" applyAlignment="1">
      <alignment horizontal="center"/>
    </xf>
    <xf numFmtId="0" fontId="7" fillId="6" borderId="15" xfId="0" applyFont="1" applyFill="1" applyBorder="1"/>
    <xf numFmtId="0" fontId="0" fillId="0" borderId="18" xfId="0" applyBorder="1"/>
    <xf numFmtId="0" fontId="0" fillId="0" borderId="21" xfId="0" applyBorder="1"/>
    <xf numFmtId="0" fontId="0" fillId="6" borderId="8" xfId="0" applyFill="1" applyBorder="1"/>
    <xf numFmtId="0" fontId="0" fillId="0" borderId="17" xfId="0" applyBorder="1"/>
    <xf numFmtId="0" fontId="11" fillId="0" borderId="1" xfId="0" applyFont="1" applyFill="1" applyBorder="1" applyAlignment="1" applyProtection="1">
      <alignment horizontal="center" vertical="center" wrapText="1"/>
      <protection locked="0"/>
    </xf>
    <xf numFmtId="0" fontId="18" fillId="0" borderId="0" xfId="0" applyFont="1" applyAlignment="1">
      <alignment horizontal="left" vertical="center" wrapText="1"/>
    </xf>
    <xf numFmtId="0" fontId="10" fillId="0" borderId="1" xfId="0" applyFont="1" applyBorder="1" applyProtection="1">
      <protection locked="0"/>
    </xf>
    <xf numFmtId="0" fontId="10" fillId="0" borderId="1" xfId="0" applyFont="1" applyBorder="1" applyAlignment="1" applyProtection="1">
      <alignment horizontal="center" vertical="center"/>
      <protection locked="0"/>
    </xf>
    <xf numFmtId="0" fontId="5" fillId="4" borderId="24"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1" xfId="0" applyFont="1" applyFill="1" applyBorder="1" applyAlignment="1" applyProtection="1">
      <alignment horizontal="center" vertical="center"/>
      <protection locked="0"/>
    </xf>
    <xf numFmtId="0" fontId="10" fillId="0" borderId="24" xfId="0" applyFont="1" applyBorder="1" applyProtection="1">
      <protection locked="0"/>
    </xf>
    <xf numFmtId="0" fontId="5" fillId="4" borderId="1" xfId="0" applyFont="1" applyFill="1" applyBorder="1" applyAlignment="1" applyProtection="1">
      <protection locked="0"/>
    </xf>
    <xf numFmtId="49" fontId="0" fillId="0" borderId="0" xfId="0" applyNumberFormat="1" applyAlignment="1">
      <alignment horizontal="center" vertical="center"/>
    </xf>
    <xf numFmtId="0" fontId="0" fillId="0" borderId="0" xfId="0" applyAlignment="1">
      <alignment horizontal="left"/>
    </xf>
    <xf numFmtId="49" fontId="0" fillId="0" borderId="0" xfId="0" applyNumberFormat="1" applyAlignment="1">
      <alignment horizontal="center" vertical="center"/>
    </xf>
    <xf numFmtId="49" fontId="0" fillId="0" borderId="0" xfId="0" applyNumberFormat="1" applyAlignment="1">
      <alignment horizontal="center" vertical="center"/>
    </xf>
    <xf numFmtId="0" fontId="0" fillId="0" borderId="20" xfId="0" applyFill="1" applyBorder="1"/>
    <xf numFmtId="0" fontId="0" fillId="0" borderId="8" xfId="0" applyFill="1" applyBorder="1"/>
    <xf numFmtId="49" fontId="0" fillId="0" borderId="0" xfId="0" applyNumberFormat="1" applyAlignment="1">
      <alignment horizontal="center" vertical="center"/>
    </xf>
    <xf numFmtId="0" fontId="11" fillId="0" borderId="32" xfId="0" applyFont="1" applyBorder="1" applyAlignment="1">
      <alignment wrapText="1"/>
    </xf>
    <xf numFmtId="0" fontId="11" fillId="0" borderId="0" xfId="0" applyFont="1" applyBorder="1" applyAlignment="1">
      <alignment wrapText="1"/>
    </xf>
    <xf numFmtId="49" fontId="0" fillId="0" borderId="0" xfId="0" applyNumberFormat="1" applyAlignment="1">
      <alignment horizontal="center" vertical="center"/>
    </xf>
    <xf numFmtId="49" fontId="0" fillId="0" borderId="0" xfId="0" applyNumberFormat="1" applyAlignment="1">
      <alignment horizontal="center" vertical="center"/>
    </xf>
    <xf numFmtId="165" fontId="10" fillId="10" borderId="23" xfId="0" applyNumberFormat="1" applyFont="1" applyFill="1" applyBorder="1" applyAlignment="1">
      <alignment horizontal="center" vertical="center"/>
    </xf>
    <xf numFmtId="0" fontId="5" fillId="6" borderId="24" xfId="0" applyFont="1" applyFill="1" applyBorder="1" applyAlignment="1">
      <alignment horizontal="center" vertical="center" wrapText="1"/>
    </xf>
    <xf numFmtId="0" fontId="10" fillId="6" borderId="1" xfId="0" applyFont="1" applyFill="1" applyBorder="1" applyAlignment="1">
      <alignment horizontal="center" vertical="center" wrapText="1"/>
    </xf>
    <xf numFmtId="165" fontId="10" fillId="6" borderId="23" xfId="0" applyNumberFormat="1" applyFont="1" applyFill="1" applyBorder="1" applyAlignment="1">
      <alignment horizontal="center" vertical="center" wrapText="1"/>
    </xf>
    <xf numFmtId="0" fontId="10" fillId="6" borderId="1" xfId="0" applyFont="1" applyFill="1" applyBorder="1" applyAlignment="1" applyProtection="1">
      <alignment horizontal="center" vertical="center"/>
    </xf>
    <xf numFmtId="10" fontId="10" fillId="0" borderId="1" xfId="0" applyNumberFormat="1" applyFont="1" applyFill="1" applyBorder="1" applyAlignment="1" applyProtection="1">
      <alignment horizontal="center" vertical="center"/>
      <protection locked="0"/>
    </xf>
    <xf numFmtId="165" fontId="5" fillId="10" borderId="23" xfId="0" applyNumberFormat="1" applyFont="1" applyFill="1" applyBorder="1" applyAlignment="1">
      <alignment horizontal="center" vertical="center"/>
    </xf>
    <xf numFmtId="165" fontId="10" fillId="10" borderId="23" xfId="0" applyNumberFormat="1" applyFont="1" applyFill="1" applyBorder="1" applyAlignment="1">
      <alignment horizontal="center" vertical="center" wrapText="1"/>
    </xf>
    <xf numFmtId="0" fontId="11" fillId="6" borderId="1" xfId="0" applyFont="1" applyFill="1" applyBorder="1" applyAlignment="1" applyProtection="1">
      <alignment horizontal="center" vertical="center"/>
    </xf>
    <xf numFmtId="10" fontId="11" fillId="10" borderId="1" xfId="0" applyNumberFormat="1" applyFont="1" applyFill="1" applyBorder="1" applyAlignment="1" applyProtection="1">
      <alignment horizontal="center" vertical="center"/>
    </xf>
    <xf numFmtId="0" fontId="5" fillId="6" borderId="1" xfId="0" applyFont="1" applyFill="1" applyBorder="1" applyAlignment="1" applyProtection="1">
      <alignment horizontal="center" vertical="center"/>
    </xf>
    <xf numFmtId="49" fontId="0" fillId="0" borderId="0" xfId="0" applyNumberFormat="1" applyAlignment="1">
      <alignment horizontal="center" vertical="center"/>
    </xf>
    <xf numFmtId="0" fontId="5" fillId="4" borderId="7" xfId="0" applyFont="1" applyFill="1" applyBorder="1" applyAlignment="1" applyProtection="1">
      <alignment horizontal="center"/>
      <protection locked="0"/>
    </xf>
    <xf numFmtId="0" fontId="5" fillId="6" borderId="1" xfId="0" applyFont="1" applyFill="1" applyBorder="1" applyAlignment="1">
      <alignment horizontal="center" vertical="center" wrapText="1"/>
    </xf>
    <xf numFmtId="0" fontId="10" fillId="0" borderId="7" xfId="0" applyFont="1" applyBorder="1" applyAlignment="1" applyProtection="1">
      <alignment horizontal="center"/>
      <protection locked="0"/>
    </xf>
    <xf numFmtId="0" fontId="0" fillId="0" borderId="0" xfId="0" applyAlignment="1">
      <alignment wrapText="1"/>
    </xf>
    <xf numFmtId="0" fontId="5" fillId="6" borderId="17" xfId="0" applyFont="1" applyFill="1" applyBorder="1" applyAlignment="1">
      <alignment horizontal="center" vertical="center"/>
    </xf>
    <xf numFmtId="0" fontId="5" fillId="6" borderId="17" xfId="0" applyFont="1" applyFill="1" applyBorder="1" applyAlignment="1">
      <alignment horizontal="center" vertical="center" wrapText="1"/>
    </xf>
    <xf numFmtId="165" fontId="5" fillId="6" borderId="33" xfId="0" applyNumberFormat="1" applyFont="1" applyFill="1" applyBorder="1" applyAlignment="1">
      <alignment horizontal="center" vertical="center"/>
    </xf>
    <xf numFmtId="0" fontId="0" fillId="0" borderId="0" xfId="0" applyAlignment="1"/>
    <xf numFmtId="49" fontId="0" fillId="0" borderId="0" xfId="0" applyNumberFormat="1" applyAlignment="1">
      <alignment horizontal="center" vertical="center"/>
    </xf>
    <xf numFmtId="49" fontId="32" fillId="0" borderId="0" xfId="0" applyNumberFormat="1" applyFont="1" applyAlignment="1">
      <alignment horizontal="center" vertical="center"/>
    </xf>
    <xf numFmtId="0" fontId="32" fillId="0" borderId="0" xfId="0" applyFont="1"/>
    <xf numFmtId="0" fontId="0" fillId="0" borderId="0" xfId="0" applyAlignment="1">
      <alignment horizontal="left" wrapText="1"/>
    </xf>
    <xf numFmtId="0" fontId="12" fillId="2" borderId="1" xfId="0" applyFont="1" applyFill="1" applyBorder="1" applyAlignment="1">
      <alignment horizontal="center" vertical="center" wrapText="1"/>
    </xf>
    <xf numFmtId="10" fontId="0" fillId="10" borderId="1" xfId="0" applyNumberFormat="1" applyFont="1" applyFill="1" applyBorder="1" applyAlignment="1" applyProtection="1">
      <alignment horizontal="center" vertical="center"/>
    </xf>
    <xf numFmtId="4" fontId="0" fillId="10" borderId="1" xfId="0" applyNumberFormat="1" applyFont="1" applyFill="1" applyBorder="1" applyAlignment="1" applyProtection="1">
      <alignment horizontal="center" vertical="center"/>
    </xf>
    <xf numFmtId="49" fontId="0" fillId="0" borderId="0" xfId="0" applyNumberFormat="1" applyAlignment="1">
      <alignment horizontal="center" vertical="center"/>
    </xf>
    <xf numFmtId="165" fontId="10" fillId="6" borderId="1" xfId="0" applyNumberFormat="1" applyFont="1" applyFill="1" applyBorder="1" applyAlignment="1">
      <alignment horizontal="center" vertical="center" wrapText="1"/>
    </xf>
    <xf numFmtId="165" fontId="10" fillId="5" borderId="1" xfId="0" applyNumberFormat="1" applyFont="1" applyFill="1" applyBorder="1" applyAlignment="1">
      <alignment horizontal="center" vertical="center"/>
    </xf>
    <xf numFmtId="49" fontId="0" fillId="0" borderId="0" xfId="0" applyNumberFormat="1" applyAlignment="1">
      <alignment horizontal="center" vertical="center"/>
    </xf>
    <xf numFmtId="0" fontId="0" fillId="5" borderId="0" xfId="0" applyFill="1"/>
    <xf numFmtId="49" fontId="0" fillId="0" borderId="0" xfId="0" applyNumberFormat="1" applyAlignment="1">
      <alignment horizontal="center" vertical="center"/>
    </xf>
    <xf numFmtId="0" fontId="18" fillId="0" borderId="0" xfId="0" applyFont="1" applyAlignment="1">
      <alignment horizontal="left"/>
    </xf>
    <xf numFmtId="49" fontId="0" fillId="0" borderId="0" xfId="0" applyNumberFormat="1" applyAlignment="1">
      <alignment horizontal="center" vertical="center"/>
    </xf>
    <xf numFmtId="49" fontId="0" fillId="0" borderId="0" xfId="0" applyNumberFormat="1" applyAlignment="1">
      <alignment horizontal="center" vertical="center"/>
    </xf>
    <xf numFmtId="0" fontId="36" fillId="0" borderId="1" xfId="0" applyFont="1" applyBorder="1" applyProtection="1">
      <protection locked="0"/>
    </xf>
    <xf numFmtId="0" fontId="10" fillId="13" borderId="1" xfId="0" applyFont="1" applyFill="1" applyBorder="1" applyAlignment="1">
      <alignment horizontal="center" vertical="center"/>
    </xf>
    <xf numFmtId="10" fontId="10" fillId="13" borderId="1" xfId="0" applyNumberFormat="1" applyFont="1" applyFill="1" applyBorder="1" applyAlignment="1">
      <alignment horizontal="center" vertical="center"/>
    </xf>
    <xf numFmtId="165" fontId="10" fillId="13" borderId="1" xfId="0" applyNumberFormat="1" applyFont="1" applyFill="1" applyBorder="1" applyAlignment="1">
      <alignment horizontal="center" vertical="center"/>
    </xf>
    <xf numFmtId="49" fontId="0" fillId="0" borderId="0" xfId="0" applyNumberFormat="1" applyAlignment="1">
      <alignment horizontal="center" vertical="center"/>
    </xf>
    <xf numFmtId="0" fontId="18" fillId="0" borderId="0" xfId="0" applyFont="1"/>
    <xf numFmtId="165" fontId="5" fillId="4" borderId="1" xfId="0" applyNumberFormat="1" applyFont="1" applyFill="1" applyBorder="1" applyAlignment="1">
      <alignment horizontal="center" vertical="center"/>
    </xf>
    <xf numFmtId="165" fontId="10" fillId="4" borderId="1" xfId="0" applyNumberFormat="1" applyFont="1" applyFill="1" applyBorder="1" applyAlignment="1">
      <alignment horizontal="center" vertical="center"/>
    </xf>
    <xf numFmtId="49" fontId="0" fillId="0" borderId="0" xfId="0" applyNumberFormat="1" applyAlignment="1">
      <alignment horizontal="center" vertical="center"/>
    </xf>
    <xf numFmtId="49" fontId="0" fillId="0" borderId="1" xfId="0" applyNumberFormat="1" applyBorder="1" applyAlignment="1">
      <alignment horizontal="center"/>
    </xf>
    <xf numFmtId="0" fontId="5" fillId="6" borderId="1" xfId="0" applyFont="1" applyFill="1" applyBorder="1" applyAlignment="1">
      <alignment horizontal="center" vertical="center"/>
    </xf>
    <xf numFmtId="165" fontId="5" fillId="6" borderId="1" xfId="0" applyNumberFormat="1" applyFont="1" applyFill="1" applyBorder="1" applyAlignment="1">
      <alignment horizontal="center" vertical="center"/>
    </xf>
    <xf numFmtId="165" fontId="10" fillId="6" borderId="1" xfId="0" applyNumberFormat="1" applyFont="1" applyFill="1" applyBorder="1" applyAlignment="1">
      <alignment horizontal="center" vertical="center"/>
    </xf>
    <xf numFmtId="0" fontId="10" fillId="14" borderId="1" xfId="0" applyFont="1" applyFill="1" applyBorder="1" applyAlignment="1">
      <alignment horizontal="center" vertical="center"/>
    </xf>
    <xf numFmtId="0" fontId="40" fillId="14" borderId="1" xfId="0" applyFont="1" applyFill="1" applyBorder="1" applyAlignment="1">
      <alignment horizontal="center" vertical="center"/>
    </xf>
    <xf numFmtId="49" fontId="0" fillId="0" borderId="0" xfId="0" applyNumberFormat="1" applyAlignment="1">
      <alignment horizontal="center" vertical="center"/>
    </xf>
    <xf numFmtId="0" fontId="20" fillId="0" borderId="6" xfId="0" applyFont="1" applyFill="1" applyBorder="1" applyAlignment="1" applyProtection="1">
      <alignment vertical="center" wrapText="1"/>
      <protection locked="0"/>
    </xf>
    <xf numFmtId="0" fontId="20" fillId="0" borderId="7" xfId="0" applyFont="1" applyFill="1" applyBorder="1" applyAlignment="1" applyProtection="1">
      <alignment vertical="center" wrapText="1"/>
      <protection locked="0"/>
    </xf>
    <xf numFmtId="49" fontId="0" fillId="0" borderId="0" xfId="0" applyNumberFormat="1" applyAlignment="1">
      <alignment horizontal="center" vertical="center"/>
    </xf>
    <xf numFmtId="0" fontId="12" fillId="6" borderId="1" xfId="0" applyFont="1" applyFill="1" applyBorder="1" applyAlignment="1">
      <alignment vertical="center" wrapText="1"/>
    </xf>
    <xf numFmtId="0" fontId="30" fillId="6" borderId="5" xfId="0" applyFont="1" applyFill="1" applyBorder="1" applyAlignment="1">
      <alignment vertical="center" wrapText="1"/>
    </xf>
    <xf numFmtId="0" fontId="20" fillId="5" borderId="7" xfId="0" applyFont="1" applyFill="1" applyBorder="1" applyAlignment="1" applyProtection="1">
      <alignment vertical="center" wrapText="1"/>
      <protection locked="0"/>
    </xf>
    <xf numFmtId="49" fontId="45" fillId="6" borderId="5" xfId="0" applyNumberFormat="1" applyFont="1" applyFill="1" applyBorder="1" applyAlignment="1">
      <alignment horizontal="left" vertical="top" wrapText="1"/>
    </xf>
    <xf numFmtId="0" fontId="30" fillId="6" borderId="5" xfId="0" applyFont="1" applyFill="1" applyBorder="1" applyAlignment="1">
      <alignment vertical="center" shrinkToFit="1"/>
    </xf>
    <xf numFmtId="0" fontId="33" fillId="6" borderId="6" xfId="0" applyFont="1" applyFill="1" applyBorder="1" applyAlignment="1">
      <alignment vertical="center" wrapText="1"/>
    </xf>
    <xf numFmtId="0" fontId="33" fillId="6" borderId="7" xfId="0" applyFont="1" applyFill="1" applyBorder="1" applyAlignment="1">
      <alignment vertical="center" wrapText="1"/>
    </xf>
    <xf numFmtId="49" fontId="0" fillId="0" borderId="0" xfId="0" applyNumberFormat="1" applyAlignment="1">
      <alignment horizontal="center" vertical="center"/>
    </xf>
    <xf numFmtId="0" fontId="12" fillId="2" borderId="5" xfId="0" applyFont="1" applyFill="1" applyBorder="1" applyAlignment="1">
      <alignment horizontal="center" vertical="center" wrapText="1"/>
    </xf>
    <xf numFmtId="0" fontId="14" fillId="0" borderId="20" xfId="0" applyFont="1" applyFill="1" applyBorder="1"/>
    <xf numFmtId="0" fontId="33" fillId="6" borderId="5" xfId="0" applyFont="1" applyFill="1" applyBorder="1" applyAlignment="1">
      <alignment vertical="center" wrapText="1"/>
    </xf>
    <xf numFmtId="0" fontId="11" fillId="0" borderId="8" xfId="0" applyFont="1" applyFill="1" applyBorder="1" applyAlignment="1" applyProtection="1">
      <alignment horizontal="center" vertical="center" wrapText="1"/>
      <protection locked="0"/>
    </xf>
    <xf numFmtId="0" fontId="20" fillId="6" borderId="5" xfId="0" applyFont="1" applyFill="1" applyBorder="1" applyAlignment="1" applyProtection="1">
      <alignment vertical="center" wrapText="1"/>
      <protection locked="0"/>
    </xf>
    <xf numFmtId="0" fontId="18" fillId="8" borderId="0" xfId="0" applyFont="1" applyFill="1" applyAlignment="1">
      <alignment horizontal="left" wrapText="1"/>
    </xf>
    <xf numFmtId="0" fontId="0" fillId="0" borderId="0" xfId="0" applyFill="1" applyAlignment="1">
      <alignment horizontal="left" vertical="center"/>
    </xf>
    <xf numFmtId="14" fontId="0" fillId="0" borderId="0" xfId="0" applyNumberFormat="1"/>
    <xf numFmtId="49" fontId="38" fillId="0" borderId="0" xfId="0" applyNumberFormat="1" applyFont="1" applyAlignment="1">
      <alignment horizontal="center" vertical="center"/>
    </xf>
    <xf numFmtId="0" fontId="38" fillId="0" borderId="0" xfId="0" applyFont="1"/>
    <xf numFmtId="0" fontId="33" fillId="6" borderId="1" xfId="0" applyFont="1" applyFill="1" applyBorder="1" applyAlignment="1">
      <alignment horizontal="left" vertical="center" wrapText="1"/>
    </xf>
    <xf numFmtId="0" fontId="29" fillId="0" borderId="1" xfId="0" applyFont="1" applyFill="1" applyBorder="1" applyAlignment="1" applyProtection="1">
      <alignment horizontal="left" vertical="center" wrapText="1"/>
      <protection locked="0"/>
    </xf>
    <xf numFmtId="49" fontId="51" fillId="0" borderId="0" xfId="0" applyNumberFormat="1" applyFont="1" applyAlignment="1">
      <alignment horizontal="center" vertical="center"/>
    </xf>
    <xf numFmtId="0" fontId="51" fillId="0" borderId="0" xfId="0" applyFont="1"/>
    <xf numFmtId="0" fontId="33" fillId="0" borderId="0" xfId="0" applyFont="1" applyBorder="1" applyAlignment="1">
      <alignment horizontal="left" vertical="center" wrapText="1"/>
    </xf>
    <xf numFmtId="49" fontId="0" fillId="0" borderId="0" xfId="0" applyNumberFormat="1" applyAlignment="1">
      <alignment horizontal="center" vertical="center"/>
    </xf>
    <xf numFmtId="0" fontId="0" fillId="8" borderId="0" xfId="0" applyFill="1"/>
    <xf numFmtId="49" fontId="0" fillId="0" borderId="0" xfId="0" applyNumberFormat="1" applyFill="1" applyAlignment="1">
      <alignment horizontal="center" vertical="center"/>
    </xf>
    <xf numFmtId="0" fontId="7" fillId="11" borderId="20" xfId="0" applyFont="1" applyFill="1" applyBorder="1"/>
    <xf numFmtId="0" fontId="12" fillId="0" borderId="0" xfId="0" applyFont="1" applyFill="1" applyBorder="1" applyAlignment="1">
      <alignment horizontal="center" vertical="center" wrapText="1"/>
    </xf>
    <xf numFmtId="0" fontId="31" fillId="0" borderId="36" xfId="0" applyFont="1" applyFill="1" applyBorder="1" applyAlignment="1">
      <alignment vertical="center" wrapText="1"/>
    </xf>
    <xf numFmtId="0" fontId="12" fillId="6" borderId="30" xfId="0" applyFont="1" applyFill="1" applyBorder="1" applyAlignment="1">
      <alignment horizontal="center" vertical="center" wrapText="1"/>
    </xf>
    <xf numFmtId="10" fontId="7" fillId="10" borderId="4" xfId="0" applyNumberFormat="1" applyFont="1" applyFill="1" applyBorder="1" applyAlignment="1">
      <alignment horizontal="center" vertical="center" wrapText="1"/>
    </xf>
    <xf numFmtId="10" fontId="0" fillId="8" borderId="0" xfId="1" applyNumberFormat="1" applyFont="1" applyFill="1"/>
    <xf numFmtId="49" fontId="38" fillId="0" borderId="0" xfId="0" applyNumberFormat="1" applyFont="1" applyFill="1" applyAlignment="1">
      <alignment horizontal="center" vertical="center"/>
    </xf>
    <xf numFmtId="0" fontId="38" fillId="0" borderId="0" xfId="0" applyFont="1" applyFill="1"/>
    <xf numFmtId="0" fontId="23" fillId="0" borderId="5" xfId="0" applyFont="1" applyFill="1" applyBorder="1" applyAlignment="1" applyProtection="1">
      <alignment vertical="top" wrapText="1"/>
      <protection locked="0"/>
    </xf>
    <xf numFmtId="0" fontId="14" fillId="0" borderId="20" xfId="0" applyFont="1" applyBorder="1"/>
    <xf numFmtId="0" fontId="14" fillId="5" borderId="1" xfId="0" applyFont="1" applyFill="1" applyBorder="1"/>
    <xf numFmtId="0" fontId="14" fillId="0" borderId="8" xfId="0" applyFont="1" applyBorder="1"/>
    <xf numFmtId="0" fontId="14" fillId="0" borderId="49" xfId="0" applyFont="1" applyBorder="1"/>
    <xf numFmtId="0" fontId="14" fillId="0" borderId="50" xfId="0" applyFont="1" applyFill="1" applyBorder="1"/>
    <xf numFmtId="0" fontId="14" fillId="0" borderId="51" xfId="0" applyFont="1" applyBorder="1"/>
    <xf numFmtId="0" fontId="14" fillId="0" borderId="52" xfId="0" applyFont="1" applyBorder="1"/>
    <xf numFmtId="0" fontId="14" fillId="0" borderId="53" xfId="0" applyFont="1" applyBorder="1"/>
    <xf numFmtId="0" fontId="14" fillId="0" borderId="54" xfId="0" applyFont="1" applyBorder="1"/>
    <xf numFmtId="0" fontId="18" fillId="0" borderId="0" xfId="0" applyFont="1" applyFill="1" applyBorder="1"/>
    <xf numFmtId="0" fontId="0" fillId="0" borderId="0" xfId="0" applyAlignment="1">
      <alignment horizontal="left" vertical="center"/>
    </xf>
    <xf numFmtId="0" fontId="30" fillId="2" borderId="5" xfId="0" applyFont="1" applyFill="1" applyBorder="1" applyAlignment="1">
      <alignment horizontal="center" vertical="center" wrapText="1"/>
    </xf>
    <xf numFmtId="0" fontId="30" fillId="6" borderId="1" xfId="0" applyFont="1" applyFill="1" applyBorder="1" applyAlignment="1">
      <alignment vertical="center" shrinkToFit="1"/>
    </xf>
    <xf numFmtId="0" fontId="53" fillId="0" borderId="1" xfId="0" applyFont="1" applyFill="1" applyBorder="1" applyAlignment="1" applyProtection="1">
      <alignment vertical="center" wrapText="1"/>
      <protection locked="0"/>
    </xf>
    <xf numFmtId="0" fontId="49" fillId="0" borderId="0" xfId="0" applyFont="1" applyFill="1" applyBorder="1"/>
    <xf numFmtId="0" fontId="41" fillId="0" borderId="0" xfId="0" applyFont="1" applyFill="1" applyBorder="1" applyAlignment="1" applyProtection="1">
      <alignment horizontal="left" vertical="center" wrapText="1"/>
      <protection locked="0"/>
    </xf>
    <xf numFmtId="0" fontId="30" fillId="0" borderId="0" xfId="0" applyFont="1" applyFill="1" applyBorder="1" applyAlignment="1">
      <alignment vertical="center" wrapText="1"/>
    </xf>
    <xf numFmtId="0" fontId="12" fillId="0" borderId="36" xfId="0" applyFont="1" applyFill="1" applyBorder="1" applyAlignment="1">
      <alignment horizontal="left" vertical="center" wrapText="1"/>
    </xf>
    <xf numFmtId="0" fontId="0" fillId="0" borderId="0" xfId="0" applyFill="1" applyAlignment="1">
      <alignment horizontal="left"/>
    </xf>
    <xf numFmtId="0" fontId="20" fillId="0" borderId="55" xfId="0" applyFont="1" applyFill="1" applyBorder="1" applyAlignment="1" applyProtection="1">
      <alignment horizontal="center" vertical="center" wrapText="1"/>
      <protection locked="0"/>
    </xf>
    <xf numFmtId="0" fontId="30" fillId="6" borderId="1" xfId="0" applyFont="1" applyFill="1" applyBorder="1" applyAlignment="1">
      <alignment vertical="center" wrapText="1"/>
    </xf>
    <xf numFmtId="49" fontId="0" fillId="0" borderId="0" xfId="0" applyNumberFormat="1" applyAlignment="1">
      <alignment horizontal="center" vertical="center"/>
    </xf>
    <xf numFmtId="0" fontId="30" fillId="4" borderId="36" xfId="0" applyFont="1" applyFill="1" applyBorder="1" applyAlignment="1">
      <alignment horizontal="center" vertical="center" wrapText="1"/>
    </xf>
    <xf numFmtId="0" fontId="55" fillId="0" borderId="0" xfId="0" applyFont="1" applyAlignment="1">
      <alignment wrapText="1"/>
    </xf>
    <xf numFmtId="0" fontId="20" fillId="0" borderId="0" xfId="0" applyFont="1" applyFill="1" applyBorder="1" applyAlignment="1" applyProtection="1">
      <alignment horizontal="left" vertical="top" wrapText="1"/>
    </xf>
    <xf numFmtId="0" fontId="20" fillId="0" borderId="59" xfId="0" applyFont="1" applyFill="1" applyBorder="1" applyAlignment="1" applyProtection="1">
      <alignment horizontal="center" vertical="center" wrapText="1"/>
      <protection locked="0"/>
    </xf>
    <xf numFmtId="0" fontId="20" fillId="10" borderId="5" xfId="0" applyFont="1" applyFill="1" applyBorder="1" applyAlignment="1" applyProtection="1">
      <alignment vertical="center" wrapText="1"/>
    </xf>
    <xf numFmtId="0" fontId="0" fillId="0" borderId="0" xfId="0" applyAlignment="1" applyProtection="1">
      <protection locked="0"/>
    </xf>
    <xf numFmtId="0" fontId="0" fillId="0" borderId="0" xfId="0" applyProtection="1">
      <protection locked="0"/>
    </xf>
    <xf numFmtId="0" fontId="57" fillId="5" borderId="1" xfId="0" applyFont="1" applyFill="1" applyBorder="1"/>
    <xf numFmtId="0" fontId="57" fillId="5" borderId="20" xfId="0" applyFont="1" applyFill="1" applyBorder="1"/>
    <xf numFmtId="0" fontId="14" fillId="0" borderId="5" xfId="0" applyFont="1" applyBorder="1"/>
    <xf numFmtId="0" fontId="7" fillId="11" borderId="17" xfId="0" applyFont="1" applyFill="1" applyBorder="1"/>
    <xf numFmtId="0" fontId="14" fillId="0" borderId="62" xfId="0" applyFont="1" applyBorder="1"/>
    <xf numFmtId="0" fontId="14" fillId="0" borderId="63" xfId="0" applyFont="1" applyBorder="1"/>
    <xf numFmtId="0" fontId="14" fillId="0" borderId="64" xfId="0" applyFont="1" applyBorder="1"/>
    <xf numFmtId="0" fontId="14" fillId="0" borderId="65" xfId="0" applyFont="1" applyFill="1" applyBorder="1"/>
    <xf numFmtId="0" fontId="14" fillId="0" borderId="66" xfId="0" applyFont="1" applyBorder="1"/>
    <xf numFmtId="0" fontId="14" fillId="0" borderId="67" xfId="0" applyFont="1" applyFill="1" applyBorder="1"/>
    <xf numFmtId="0" fontId="14" fillId="5" borderId="66" xfId="0" applyFont="1" applyFill="1" applyBorder="1"/>
    <xf numFmtId="0" fontId="14" fillId="0" borderId="68" xfId="0" applyFont="1" applyBorder="1"/>
    <xf numFmtId="0" fontId="14" fillId="0" borderId="69" xfId="0" applyFont="1" applyBorder="1"/>
    <xf numFmtId="0" fontId="14" fillId="0" borderId="70" xfId="0" applyFont="1" applyBorder="1"/>
    <xf numFmtId="0" fontId="14" fillId="0" borderId="71" xfId="0" applyFont="1" applyBorder="1"/>
    <xf numFmtId="0" fontId="58" fillId="0" borderId="0" xfId="0" applyFont="1" applyFill="1" applyBorder="1"/>
    <xf numFmtId="0" fontId="59" fillId="5" borderId="0" xfId="0" applyFont="1" applyFill="1"/>
    <xf numFmtId="0" fontId="10" fillId="0" borderId="1" xfId="0" applyFont="1" applyBorder="1" applyAlignment="1" applyProtection="1">
      <alignment horizontal="center"/>
      <protection locked="0"/>
    </xf>
    <xf numFmtId="0" fontId="10"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4" borderId="1" xfId="0" applyFont="1" applyFill="1" applyBorder="1" applyAlignment="1" applyProtection="1">
      <alignment horizontal="center"/>
      <protection locked="0"/>
    </xf>
    <xf numFmtId="0" fontId="0" fillId="16" borderId="8" xfId="0" applyFill="1" applyBorder="1"/>
    <xf numFmtId="0" fontId="12" fillId="6" borderId="1" xfId="0" applyFont="1" applyFill="1" applyBorder="1" applyAlignment="1">
      <alignment vertical="top" wrapText="1"/>
    </xf>
    <xf numFmtId="0" fontId="12" fillId="0" borderId="0" xfId="0" applyFont="1" applyFill="1" applyBorder="1" applyAlignment="1">
      <alignment horizontal="left" vertical="center" wrapText="1"/>
    </xf>
    <xf numFmtId="0" fontId="12" fillId="6" borderId="8" xfId="0" applyFont="1" applyFill="1" applyBorder="1" applyAlignment="1">
      <alignment horizontal="center" vertical="center" wrapText="1"/>
    </xf>
    <xf numFmtId="0" fontId="5" fillId="4" borderId="1" xfId="0" applyFont="1" applyFill="1" applyBorder="1" applyAlignment="1" applyProtection="1">
      <alignment horizontal="left"/>
      <protection locked="0"/>
    </xf>
    <xf numFmtId="0" fontId="10" fillId="0" borderId="1" xfId="0" applyFont="1" applyBorder="1" applyAlignment="1" applyProtection="1">
      <alignment horizontal="left"/>
      <protection locked="0"/>
    </xf>
    <xf numFmtId="49" fontId="0" fillId="0" borderId="17" xfId="0" applyNumberFormat="1" applyBorder="1" applyAlignment="1">
      <alignment horizontal="center"/>
    </xf>
    <xf numFmtId="0" fontId="10" fillId="0" borderId="17" xfId="0" applyFont="1" applyBorder="1" applyProtection="1">
      <protection locked="0"/>
    </xf>
    <xf numFmtId="0" fontId="36" fillId="0" borderId="17" xfId="0" applyFont="1" applyBorder="1" applyProtection="1">
      <protection locked="0"/>
    </xf>
    <xf numFmtId="0" fontId="10" fillId="0" borderId="17" xfId="0" applyFont="1" applyBorder="1" applyAlignment="1" applyProtection="1">
      <alignment horizontal="center" vertical="center"/>
      <protection locked="0"/>
    </xf>
    <xf numFmtId="0" fontId="10" fillId="6" borderId="17" xfId="0" applyFont="1" applyFill="1" applyBorder="1" applyAlignment="1">
      <alignment horizontal="center" vertical="center"/>
    </xf>
    <xf numFmtId="165" fontId="10" fillId="6" borderId="17" xfId="0" applyNumberFormat="1" applyFont="1" applyFill="1" applyBorder="1" applyAlignment="1">
      <alignment horizontal="center" vertical="center"/>
    </xf>
    <xf numFmtId="165" fontId="10" fillId="4" borderId="17" xfId="0" applyNumberFormat="1" applyFont="1" applyFill="1" applyBorder="1" applyAlignment="1">
      <alignment horizontal="center" vertical="center"/>
    </xf>
    <xf numFmtId="0" fontId="10" fillId="0" borderId="0" xfId="0" applyFont="1" applyAlignment="1" applyProtection="1">
      <alignment horizontal="center"/>
      <protection locked="0"/>
    </xf>
    <xf numFmtId="0" fontId="36" fillId="0" borderId="0" xfId="0" applyFont="1" applyProtection="1">
      <protection locked="0"/>
    </xf>
    <xf numFmtId="0" fontId="10" fillId="0" borderId="0" xfId="0" applyFont="1" applyProtection="1">
      <protection locked="0"/>
    </xf>
    <xf numFmtId="0" fontId="10" fillId="0" borderId="0" xfId="0" applyFont="1" applyAlignment="1" applyProtection="1">
      <alignment horizontal="center" vertical="center"/>
      <protection locked="0"/>
    </xf>
    <xf numFmtId="0" fontId="10" fillId="0" borderId="0" xfId="0" applyFont="1" applyAlignment="1">
      <alignment horizontal="center" vertical="center"/>
    </xf>
    <xf numFmtId="165" fontId="10" fillId="0" borderId="0" xfId="0" applyNumberFormat="1" applyFont="1" applyAlignment="1">
      <alignment horizontal="center" vertical="center"/>
    </xf>
    <xf numFmtId="10"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10" fontId="40" fillId="0" borderId="1" xfId="0" applyNumberFormat="1" applyFont="1" applyBorder="1" applyAlignment="1">
      <alignment horizontal="center" vertical="center"/>
    </xf>
    <xf numFmtId="165" fontId="40" fillId="0" borderId="1" xfId="0" applyNumberFormat="1" applyFont="1" applyBorder="1" applyAlignment="1">
      <alignment horizontal="center"/>
    </xf>
    <xf numFmtId="165" fontId="10" fillId="0" borderId="1" xfId="0" applyNumberFormat="1" applyFont="1" applyBorder="1" applyAlignment="1">
      <alignment horizontal="center" vertical="center"/>
    </xf>
    <xf numFmtId="10" fontId="39" fillId="0" borderId="1" xfId="0" applyNumberFormat="1" applyFont="1" applyBorder="1" applyAlignment="1">
      <alignment horizontal="center" vertical="center"/>
    </xf>
    <xf numFmtId="4" fontId="10" fillId="0" borderId="1" xfId="0" applyNumberFormat="1" applyFont="1" applyBorder="1" applyAlignment="1">
      <alignment horizontal="center"/>
    </xf>
    <xf numFmtId="0" fontId="0" fillId="0" borderId="0" xfId="0" applyAlignment="1">
      <alignment horizontal="right"/>
    </xf>
    <xf numFmtId="10" fontId="10" fillId="0" borderId="1" xfId="0" applyNumberFormat="1" applyFont="1" applyBorder="1" applyAlignment="1">
      <alignment horizontal="center" vertical="center"/>
    </xf>
    <xf numFmtId="165" fontId="10" fillId="14" borderId="1" xfId="0" applyNumberFormat="1" applyFont="1" applyFill="1" applyBorder="1" applyAlignment="1">
      <alignment horizontal="center"/>
    </xf>
    <xf numFmtId="165" fontId="10" fillId="14" borderId="1" xfId="0" quotePrefix="1" applyNumberFormat="1" applyFont="1" applyFill="1" applyBorder="1" applyAlignment="1">
      <alignment horizontal="center"/>
    </xf>
    <xf numFmtId="0" fontId="10" fillId="0" borderId="0" xfId="0" applyFont="1" applyAlignment="1">
      <alignment horizontal="right"/>
    </xf>
    <xf numFmtId="10" fontId="10" fillId="0" borderId="0" xfId="0" applyNumberFormat="1" applyFont="1" applyAlignment="1">
      <alignment horizontal="center" vertical="center"/>
    </xf>
    <xf numFmtId="165" fontId="10" fillId="0" borderId="0" xfId="0" quotePrefix="1" applyNumberFormat="1" applyFont="1" applyAlignment="1">
      <alignment horizontal="center"/>
    </xf>
    <xf numFmtId="0" fontId="11" fillId="0" borderId="1" xfId="0" applyFont="1" applyBorder="1" applyAlignment="1" applyProtection="1">
      <alignment horizontal="left" vertical="center" wrapText="1"/>
      <protection locked="0"/>
    </xf>
    <xf numFmtId="0" fontId="11" fillId="6" borderId="1" xfId="0" applyFont="1" applyFill="1" applyBorder="1" applyAlignment="1" applyProtection="1">
      <alignment horizontal="center" vertical="center" wrapText="1"/>
    </xf>
    <xf numFmtId="0" fontId="20"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166" fontId="20" fillId="0" borderId="0" xfId="0" applyNumberFormat="1" applyFont="1" applyBorder="1" applyAlignment="1" applyProtection="1">
      <alignment horizontal="center" vertical="center" wrapText="1"/>
    </xf>
    <xf numFmtId="166" fontId="0" fillId="0" borderId="0" xfId="0" applyNumberFormat="1" applyFont="1" applyBorder="1" applyAlignment="1" applyProtection="1">
      <alignment horizontal="center" vertical="center" wrapText="1"/>
    </xf>
    <xf numFmtId="0" fontId="20" fillId="0" borderId="6" xfId="0" applyFont="1" applyFill="1" applyBorder="1" applyAlignment="1" applyProtection="1">
      <alignment vertical="center" wrapText="1"/>
    </xf>
    <xf numFmtId="0" fontId="20" fillId="0" borderId="5" xfId="0" applyFont="1" applyFill="1" applyBorder="1" applyAlignment="1" applyProtection="1">
      <alignment horizontal="left" vertical="center" wrapText="1"/>
      <protection locked="0"/>
    </xf>
    <xf numFmtId="0" fontId="20" fillId="0" borderId="6" xfId="0" applyFont="1" applyFill="1" applyBorder="1" applyAlignment="1" applyProtection="1">
      <alignment horizontal="left" vertical="center" wrapText="1"/>
      <protection locked="0"/>
    </xf>
    <xf numFmtId="0" fontId="20" fillId="0" borderId="7" xfId="0" applyFont="1" applyFill="1" applyBorder="1" applyAlignment="1" applyProtection="1">
      <alignment horizontal="left" vertical="center" wrapText="1"/>
      <protection locked="0"/>
    </xf>
    <xf numFmtId="0" fontId="30" fillId="6" borderId="1" xfId="0" applyFont="1" applyFill="1" applyBorder="1" applyAlignment="1">
      <alignment horizontal="left" vertical="center" wrapText="1"/>
    </xf>
    <xf numFmtId="0" fontId="53" fillId="0" borderId="1" xfId="0" applyFont="1" applyFill="1" applyBorder="1" applyAlignment="1" applyProtection="1">
      <alignment horizontal="left" vertical="center" wrapText="1"/>
      <protection locked="0"/>
    </xf>
    <xf numFmtId="0" fontId="35" fillId="6"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45" fillId="4" borderId="5" xfId="0" applyFont="1" applyFill="1" applyBorder="1" applyAlignment="1" applyProtection="1">
      <alignment horizontal="left" vertical="center" wrapText="1"/>
      <protection locked="0"/>
    </xf>
    <xf numFmtId="0" fontId="52" fillId="17" borderId="77" xfId="3" applyFill="1" applyBorder="1" applyAlignment="1">
      <alignment horizontal="center" vertical="center" wrapText="1"/>
    </xf>
    <xf numFmtId="0" fontId="47" fillId="17" borderId="42" xfId="3" applyFont="1" applyFill="1" applyBorder="1" applyAlignment="1">
      <alignment horizontal="center" vertical="center" wrapText="1"/>
    </xf>
    <xf numFmtId="0" fontId="47" fillId="17" borderId="3" xfId="3" applyFont="1" applyFill="1" applyBorder="1" applyAlignment="1">
      <alignment horizontal="center" vertical="center" wrapText="1"/>
    </xf>
    <xf numFmtId="0" fontId="47" fillId="0" borderId="3" xfId="3" applyFont="1" applyBorder="1" applyAlignment="1">
      <alignment horizontal="center" vertical="center" wrapText="1"/>
    </xf>
    <xf numFmtId="3" fontId="47" fillId="0" borderId="3" xfId="3" applyNumberFormat="1" applyFont="1" applyBorder="1" applyAlignment="1">
      <alignment horizontal="center" vertical="center" wrapText="1"/>
    </xf>
    <xf numFmtId="4" fontId="47" fillId="0" borderId="3" xfId="3" applyNumberFormat="1" applyFont="1" applyBorder="1" applyAlignment="1">
      <alignment horizontal="center" vertical="center" wrapText="1"/>
    </xf>
    <xf numFmtId="0" fontId="47" fillId="17" borderId="4" xfId="3" applyFont="1" applyFill="1" applyBorder="1" applyAlignment="1">
      <alignment horizontal="center" vertical="center" wrapText="1"/>
    </xf>
    <xf numFmtId="0" fontId="52" fillId="0" borderId="0" xfId="3"/>
    <xf numFmtId="0" fontId="52" fillId="0" borderId="24" xfId="3" applyFill="1" applyBorder="1" applyAlignment="1">
      <alignment horizontal="left" vertical="top"/>
    </xf>
    <xf numFmtId="0" fontId="52" fillId="0" borderId="22" xfId="3" applyFill="1" applyBorder="1" applyAlignment="1">
      <alignment horizontal="left" vertical="top"/>
    </xf>
    <xf numFmtId="0" fontId="52" fillId="0" borderId="1" xfId="3" applyFill="1" applyBorder="1" applyAlignment="1">
      <alignment horizontal="left" vertical="top"/>
    </xf>
    <xf numFmtId="0" fontId="0" fillId="0" borderId="8" xfId="3" applyFont="1" applyFill="1" applyBorder="1" applyAlignment="1">
      <alignment horizontal="left" vertical="top" wrapText="1"/>
    </xf>
    <xf numFmtId="0" fontId="52" fillId="0" borderId="8" xfId="3" applyNumberFormat="1" applyFill="1" applyBorder="1" applyAlignment="1">
      <alignment horizontal="left" vertical="top" wrapText="1"/>
    </xf>
    <xf numFmtId="14" fontId="52" fillId="0" borderId="8" xfId="3" applyNumberFormat="1" applyFill="1" applyBorder="1" applyAlignment="1">
      <alignment horizontal="left" vertical="top"/>
    </xf>
    <xf numFmtId="0" fontId="52" fillId="0" borderId="8" xfId="3" applyFill="1" applyBorder="1" applyAlignment="1">
      <alignment horizontal="left" vertical="top" wrapText="1"/>
    </xf>
    <xf numFmtId="3" fontId="52" fillId="0" borderId="8" xfId="3" applyNumberFormat="1" applyFill="1" applyBorder="1" applyAlignment="1">
      <alignment horizontal="left" vertical="top" wrapText="1"/>
    </xf>
    <xf numFmtId="0" fontId="64" fillId="0" borderId="8" xfId="2" applyFill="1" applyBorder="1" applyAlignment="1">
      <alignment horizontal="left" vertical="top" wrapText="1"/>
    </xf>
    <xf numFmtId="0" fontId="0" fillId="0" borderId="8" xfId="2" applyFont="1" applyFill="1" applyBorder="1" applyAlignment="1">
      <alignment horizontal="left" vertical="top" wrapText="1"/>
    </xf>
    <xf numFmtId="0" fontId="52" fillId="0" borderId="0" xfId="3" applyFill="1" applyAlignment="1">
      <alignment horizontal="left" vertical="top" wrapText="1"/>
    </xf>
    <xf numFmtId="14" fontId="0" fillId="0" borderId="0" xfId="3" applyNumberFormat="1" applyFont="1" applyFill="1" applyAlignment="1">
      <alignment horizontal="left" vertical="top"/>
    </xf>
    <xf numFmtId="0" fontId="52" fillId="0" borderId="8" xfId="3" applyFill="1" applyBorder="1" applyAlignment="1">
      <alignment horizontal="left" vertical="top"/>
    </xf>
    <xf numFmtId="0" fontId="52" fillId="0" borderId="78" xfId="3" applyFill="1" applyBorder="1" applyAlignment="1">
      <alignment horizontal="left" vertical="top"/>
    </xf>
    <xf numFmtId="0" fontId="52" fillId="0" borderId="0" xfId="3" applyAlignment="1">
      <alignment wrapText="1"/>
    </xf>
    <xf numFmtId="0" fontId="47" fillId="18" borderId="3" xfId="3" applyFont="1" applyFill="1" applyBorder="1" applyAlignment="1">
      <alignment horizontal="center" vertical="center" wrapText="1"/>
    </xf>
    <xf numFmtId="14" fontId="0" fillId="0" borderId="0" xfId="3" applyNumberFormat="1" applyFont="1" applyFill="1" applyAlignment="1">
      <alignment horizontal="left" vertical="top" wrapText="1"/>
    </xf>
    <xf numFmtId="1" fontId="0" fillId="0" borderId="0" xfId="3" applyNumberFormat="1" applyFont="1" applyFill="1" applyAlignment="1">
      <alignment horizontal="center" vertical="top" wrapText="1"/>
    </xf>
    <xf numFmtId="1" fontId="52" fillId="0" borderId="0" xfId="3" applyNumberFormat="1" applyFill="1" applyAlignment="1">
      <alignment horizontal="left" vertical="top" wrapText="1"/>
    </xf>
    <xf numFmtId="1" fontId="67" fillId="0" borderId="0" xfId="3" applyNumberFormat="1" applyFont="1" applyFill="1" applyAlignment="1">
      <alignment horizontal="left" vertical="top" wrapText="1"/>
    </xf>
    <xf numFmtId="0" fontId="53" fillId="0" borderId="1" xfId="0" quotePrefix="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xf>
    <xf numFmtId="0" fontId="11" fillId="0" borderId="0" xfId="0" applyFont="1" applyAlignment="1" applyProtection="1">
      <alignment horizontal="justify" vertical="center"/>
    </xf>
    <xf numFmtId="0" fontId="0" fillId="0" borderId="0" xfId="0" applyFont="1" applyProtection="1"/>
    <xf numFmtId="0" fontId="20" fillId="0" borderId="7" xfId="0" applyFont="1" applyFill="1" applyBorder="1" applyAlignment="1" applyProtection="1">
      <alignment vertical="center" wrapText="1"/>
    </xf>
    <xf numFmtId="0" fontId="25" fillId="0" borderId="1" xfId="0" applyFont="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166" fontId="12" fillId="0" borderId="5" xfId="0" applyNumberFormat="1" applyFont="1" applyBorder="1" applyAlignment="1" applyProtection="1">
      <alignment horizontal="center" vertical="center" wrapText="1"/>
      <protection locked="0"/>
    </xf>
    <xf numFmtId="166" fontId="12" fillId="0" borderId="6" xfId="0" applyNumberFormat="1" applyFont="1" applyBorder="1" applyAlignment="1" applyProtection="1">
      <alignment horizontal="center" vertical="center" wrapText="1"/>
      <protection locked="0"/>
    </xf>
    <xf numFmtId="166" fontId="12" fillId="0" borderId="7" xfId="0" applyNumberFormat="1" applyFont="1" applyBorder="1" applyAlignment="1" applyProtection="1">
      <alignment horizontal="center" vertical="center" wrapText="1"/>
      <protection locked="0"/>
    </xf>
    <xf numFmtId="0" fontId="20" fillId="0" borderId="5" xfId="0" applyFont="1" applyFill="1" applyBorder="1" applyAlignment="1" applyProtection="1">
      <alignment horizontal="left" vertical="center" wrapText="1"/>
      <protection locked="0"/>
    </xf>
    <xf numFmtId="0" fontId="20" fillId="0" borderId="6" xfId="0" applyFont="1" applyFill="1" applyBorder="1" applyAlignment="1" applyProtection="1">
      <alignment horizontal="left" vertical="center" wrapText="1"/>
      <protection locked="0"/>
    </xf>
    <xf numFmtId="0" fontId="20" fillId="0" borderId="7" xfId="0" applyFont="1" applyFill="1" applyBorder="1" applyAlignment="1" applyProtection="1">
      <alignment horizontal="left" vertical="center" wrapText="1"/>
      <protection locked="0"/>
    </xf>
    <xf numFmtId="0" fontId="12" fillId="6" borderId="5"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20" fillId="10" borderId="5"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 xfId="0" applyFont="1" applyFill="1" applyBorder="1" applyAlignment="1">
      <alignment horizontal="left" vertical="center" wrapText="1"/>
    </xf>
    <xf numFmtId="166" fontId="20" fillId="0" borderId="10" xfId="0" applyNumberFormat="1" applyFont="1" applyBorder="1" applyAlignment="1" applyProtection="1">
      <alignment horizontal="center" vertical="center" wrapText="1"/>
    </xf>
    <xf numFmtId="0" fontId="12" fillId="6" borderId="6" xfId="0" applyFont="1" applyFill="1" applyBorder="1" applyAlignment="1">
      <alignment horizontal="left" vertical="center" wrapText="1"/>
    </xf>
    <xf numFmtId="0" fontId="11" fillId="6" borderId="18"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19" xfId="0" applyFont="1" applyFill="1" applyBorder="1" applyAlignment="1">
      <alignment horizontal="left" vertical="center" wrapText="1"/>
    </xf>
    <xf numFmtId="0" fontId="11" fillId="6" borderId="21" xfId="0" applyFont="1" applyFill="1" applyBorder="1" applyAlignment="1">
      <alignment horizontal="left" vertical="center" wrapText="1"/>
    </xf>
    <xf numFmtId="0" fontId="11" fillId="6" borderId="26" xfId="0" applyFont="1" applyFill="1" applyBorder="1" applyAlignment="1">
      <alignment horizontal="left" vertical="center" wrapText="1"/>
    </xf>
    <xf numFmtId="0" fontId="11" fillId="6" borderId="22" xfId="0" applyFont="1" applyFill="1" applyBorder="1" applyAlignment="1">
      <alignment horizontal="left" vertical="center" wrapText="1"/>
    </xf>
    <xf numFmtId="167" fontId="53" fillId="10" borderId="18" xfId="0" applyNumberFormat="1" applyFont="1" applyFill="1" applyBorder="1" applyAlignment="1">
      <alignment horizontal="center" vertical="center" wrapText="1"/>
    </xf>
    <xf numFmtId="167" fontId="53" fillId="10" borderId="19" xfId="0" applyNumberFormat="1" applyFont="1" applyFill="1" applyBorder="1" applyAlignment="1">
      <alignment horizontal="center" vertical="center" wrapText="1"/>
    </xf>
    <xf numFmtId="167" fontId="53" fillId="10" borderId="21" xfId="0" applyNumberFormat="1" applyFont="1" applyFill="1" applyBorder="1" applyAlignment="1">
      <alignment horizontal="center" vertical="center" wrapText="1"/>
    </xf>
    <xf numFmtId="167" fontId="53" fillId="10" borderId="22" xfId="0" applyNumberFormat="1" applyFont="1" applyFill="1" applyBorder="1" applyAlignment="1">
      <alignment horizontal="center" vertical="center" wrapText="1"/>
    </xf>
    <xf numFmtId="0" fontId="11" fillId="6" borderId="15" xfId="0" applyFont="1" applyFill="1" applyBorder="1" applyAlignment="1">
      <alignment horizontal="left" vertical="center" wrapText="1"/>
    </xf>
    <xf numFmtId="0" fontId="11" fillId="6" borderId="37" xfId="0" applyFont="1" applyFill="1" applyBorder="1" applyAlignment="1">
      <alignment horizontal="left" vertical="center" wrapText="1"/>
    </xf>
    <xf numFmtId="0" fontId="11" fillId="6" borderId="16" xfId="0" applyFont="1" applyFill="1" applyBorder="1" applyAlignment="1">
      <alignment horizontal="left" vertical="center" wrapText="1"/>
    </xf>
    <xf numFmtId="167" fontId="53" fillId="0" borderId="15" xfId="0" applyNumberFormat="1" applyFont="1" applyFill="1" applyBorder="1" applyAlignment="1" applyProtection="1">
      <alignment horizontal="center" vertical="center" wrapText="1"/>
      <protection locked="0"/>
    </xf>
    <xf numFmtId="167" fontId="53" fillId="0" borderId="16" xfId="0" applyNumberFormat="1" applyFont="1" applyFill="1" applyBorder="1" applyAlignment="1" applyProtection="1">
      <alignment horizontal="center" vertical="center" wrapText="1"/>
      <protection locked="0"/>
    </xf>
    <xf numFmtId="167" fontId="53" fillId="0" borderId="21" xfId="0" applyNumberFormat="1" applyFont="1" applyFill="1" applyBorder="1" applyAlignment="1" applyProtection="1">
      <alignment horizontal="center" vertical="center" wrapText="1"/>
      <protection locked="0"/>
    </xf>
    <xf numFmtId="167" fontId="53" fillId="0" borderId="22" xfId="0" applyNumberFormat="1" applyFont="1" applyFill="1" applyBorder="1" applyAlignment="1" applyProtection="1">
      <alignment horizontal="center" vertical="center" wrapText="1"/>
      <protection locked="0"/>
    </xf>
    <xf numFmtId="0" fontId="20" fillId="0" borderId="5"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35" fillId="0" borderId="12" xfId="0" applyFont="1" applyFill="1" applyBorder="1" applyAlignment="1" applyProtection="1">
      <alignment horizontal="left" vertical="top" wrapText="1"/>
      <protection locked="0"/>
    </xf>
    <xf numFmtId="0" fontId="35" fillId="0" borderId="13" xfId="0" applyFont="1" applyFill="1" applyBorder="1" applyAlignment="1" applyProtection="1">
      <alignment horizontal="left" vertical="top" wrapText="1"/>
      <protection locked="0"/>
    </xf>
    <xf numFmtId="0" fontId="35" fillId="0" borderId="14" xfId="0" applyFont="1" applyFill="1" applyBorder="1" applyAlignment="1" applyProtection="1">
      <alignment horizontal="left" vertical="top" wrapText="1"/>
      <protection locked="0"/>
    </xf>
    <xf numFmtId="0" fontId="12" fillId="2" borderId="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35" fillId="4" borderId="5" xfId="0" applyFont="1" applyFill="1" applyBorder="1" applyAlignment="1" applyProtection="1">
      <alignment horizontal="left" vertical="center" wrapText="1"/>
      <protection locked="0"/>
    </xf>
    <xf numFmtId="0" fontId="35" fillId="4" borderId="6" xfId="0" applyFont="1" applyFill="1" applyBorder="1" applyAlignment="1" applyProtection="1">
      <alignment horizontal="left" vertical="center" wrapText="1"/>
      <protection locked="0"/>
    </xf>
    <xf numFmtId="0" fontId="35" fillId="4" borderId="7" xfId="0" applyFont="1" applyFill="1" applyBorder="1" applyAlignment="1" applyProtection="1">
      <alignment horizontal="left" vertical="center" wrapText="1"/>
      <protection locked="0"/>
    </xf>
    <xf numFmtId="0" fontId="64" fillId="0" borderId="5" xfId="2" applyFill="1" applyBorder="1" applyAlignment="1" applyProtection="1">
      <alignment horizontal="left" vertical="center" wrapText="1"/>
      <protection locked="0"/>
    </xf>
    <xf numFmtId="0" fontId="45" fillId="0" borderId="7" xfId="0" applyFont="1" applyFill="1" applyBorder="1" applyAlignment="1" applyProtection="1">
      <alignment horizontal="left" vertical="center" wrapText="1"/>
      <protection locked="0"/>
    </xf>
    <xf numFmtId="167" fontId="53" fillId="0" borderId="18" xfId="0" applyNumberFormat="1" applyFont="1" applyFill="1" applyBorder="1" applyAlignment="1" applyProtection="1">
      <alignment horizontal="center" vertical="center" wrapText="1"/>
      <protection locked="0"/>
    </xf>
    <xf numFmtId="167" fontId="53" fillId="0" borderId="19" xfId="0" applyNumberFormat="1" applyFont="1" applyFill="1" applyBorder="1" applyAlignment="1" applyProtection="1">
      <alignment horizontal="center" vertical="center" wrapText="1"/>
      <protection locked="0"/>
    </xf>
    <xf numFmtId="0" fontId="12" fillId="0" borderId="5"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wrapText="1"/>
      <protection locked="0"/>
    </xf>
    <xf numFmtId="0" fontId="12" fillId="6" borderId="5"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2" borderId="6" xfId="0" applyFont="1" applyFill="1" applyBorder="1" applyAlignment="1">
      <alignment horizontal="left" vertical="center" wrapText="1"/>
    </xf>
    <xf numFmtId="0" fontId="20" fillId="10" borderId="5" xfId="0" applyFont="1" applyFill="1" applyBorder="1" applyAlignment="1">
      <alignment horizontal="left" vertical="top" wrapText="1"/>
    </xf>
    <xf numFmtId="0" fontId="20" fillId="10" borderId="6" xfId="0" applyFont="1" applyFill="1" applyBorder="1" applyAlignment="1">
      <alignment horizontal="left" vertical="top" wrapText="1"/>
    </xf>
    <xf numFmtId="0" fontId="20" fillId="10" borderId="7" xfId="0" applyFont="1" applyFill="1" applyBorder="1" applyAlignment="1">
      <alignment horizontal="left" vertical="top" wrapTex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2" borderId="12"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20" fillId="0" borderId="5"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41" fillId="0" borderId="5"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wrapText="1"/>
      <protection locked="0"/>
    </xf>
    <xf numFmtId="0" fontId="12" fillId="6" borderId="7" xfId="0" applyFont="1" applyFill="1" applyBorder="1" applyAlignment="1">
      <alignment horizontal="center" vertical="center" wrapText="1"/>
    </xf>
    <xf numFmtId="0" fontId="20" fillId="0" borderId="1" xfId="0" applyFont="1" applyBorder="1" applyAlignment="1" applyProtection="1">
      <alignment horizontal="center" vertical="center" wrapText="1"/>
      <protection locked="0"/>
    </xf>
    <xf numFmtId="0" fontId="12" fillId="6" borderId="5" xfId="0" applyFont="1" applyFill="1" applyBorder="1" applyAlignment="1">
      <alignment horizontal="right" vertical="center" wrapText="1"/>
    </xf>
    <xf numFmtId="0" fontId="0" fillId="0" borderId="7" xfId="0" applyBorder="1" applyAlignment="1">
      <alignment horizontal="right" vertical="center" wrapText="1"/>
    </xf>
    <xf numFmtId="0" fontId="41" fillId="0" borderId="1"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left" vertical="top" wrapText="1"/>
      <protection locked="0"/>
    </xf>
    <xf numFmtId="0" fontId="23" fillId="0" borderId="7" xfId="0" applyFont="1" applyFill="1" applyBorder="1" applyAlignment="1" applyProtection="1">
      <alignment horizontal="left" vertical="top" wrapText="1"/>
      <protection locked="0"/>
    </xf>
    <xf numFmtId="0" fontId="12" fillId="6" borderId="7" xfId="0" applyFont="1" applyFill="1" applyBorder="1" applyAlignment="1">
      <alignment horizontal="right" vertical="center" wrapText="1"/>
    </xf>
    <xf numFmtId="0" fontId="33" fillId="6" borderId="5" xfId="0" applyFont="1" applyFill="1" applyBorder="1" applyAlignment="1">
      <alignment horizontal="right" vertical="center" wrapText="1"/>
    </xf>
    <xf numFmtId="0" fontId="38" fillId="0" borderId="7" xfId="0" applyFont="1" applyBorder="1" applyAlignment="1">
      <alignment horizontal="right" vertical="center" wrapText="1"/>
    </xf>
    <xf numFmtId="0" fontId="33" fillId="6" borderId="5" xfId="0" applyFont="1" applyFill="1" applyBorder="1" applyAlignment="1">
      <alignment horizontal="left" vertical="center" wrapText="1"/>
    </xf>
    <xf numFmtId="0" fontId="33" fillId="6" borderId="6" xfId="0" applyFont="1" applyFill="1" applyBorder="1" applyAlignment="1">
      <alignment horizontal="left" vertical="center" wrapText="1"/>
    </xf>
    <xf numFmtId="0" fontId="33" fillId="6" borderId="7" xfId="0" applyFont="1" applyFill="1" applyBorder="1" applyAlignment="1">
      <alignment horizontal="left" vertical="center" wrapText="1"/>
    </xf>
    <xf numFmtId="0" fontId="29" fillId="0" borderId="5" xfId="0" applyFont="1" applyFill="1" applyBorder="1" applyAlignment="1" applyProtection="1">
      <alignment horizontal="left" vertical="center" wrapText="1"/>
      <protection locked="0"/>
    </xf>
    <xf numFmtId="0" fontId="29" fillId="0" borderId="6"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8" fillId="0" borderId="1" xfId="0" applyFont="1" applyBorder="1" applyAlignment="1">
      <alignment horizontal="left" vertical="center" wrapText="1"/>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2" fillId="2" borderId="39"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35" fillId="4" borderId="39" xfId="0" applyFont="1" applyFill="1" applyBorder="1" applyAlignment="1" applyProtection="1">
      <alignment horizontal="left" vertical="center" wrapText="1"/>
      <protection locked="0"/>
    </xf>
    <xf numFmtId="0" fontId="35" fillId="4" borderId="28" xfId="0" applyFont="1" applyFill="1" applyBorder="1" applyAlignment="1" applyProtection="1">
      <alignment horizontal="left" vertical="center" wrapText="1"/>
      <protection locked="0"/>
    </xf>
    <xf numFmtId="0" fontId="35" fillId="4" borderId="29" xfId="0" applyFont="1" applyFill="1" applyBorder="1" applyAlignment="1" applyProtection="1">
      <alignment horizontal="left" vertical="center" wrapText="1"/>
      <protection locked="0"/>
    </xf>
    <xf numFmtId="0" fontId="62" fillId="0" borderId="6" xfId="0" applyFont="1" applyBorder="1" applyAlignment="1" applyProtection="1">
      <alignment horizontal="left" vertical="center" wrapText="1"/>
      <protection locked="0"/>
    </xf>
    <xf numFmtId="0" fontId="62" fillId="0" borderId="7" xfId="0" applyFont="1" applyBorder="1" applyAlignment="1" applyProtection="1">
      <alignment horizontal="left" vertical="center" wrapText="1"/>
      <protection locked="0"/>
    </xf>
    <xf numFmtId="0" fontId="12" fillId="6" borderId="24" xfId="0" applyFont="1" applyFill="1" applyBorder="1" applyAlignment="1">
      <alignment horizontal="left" vertical="center" wrapText="1"/>
    </xf>
    <xf numFmtId="0" fontId="12" fillId="6" borderId="1" xfId="0" applyFont="1" applyFill="1" applyBorder="1" applyAlignment="1">
      <alignment horizontal="left" vertical="center" wrapText="1"/>
    </xf>
    <xf numFmtId="14" fontId="20" fillId="0" borderId="1" xfId="0" applyNumberFormat="1" applyFont="1" applyFill="1" applyBorder="1" applyAlignment="1" applyProtection="1">
      <alignment horizontal="center" vertical="center" wrapText="1"/>
      <protection locked="0"/>
    </xf>
    <xf numFmtId="14" fontId="20" fillId="0" borderId="23" xfId="0" applyNumberFormat="1" applyFont="1" applyFill="1" applyBorder="1" applyAlignment="1" applyProtection="1">
      <alignment horizontal="center" vertical="center" wrapText="1"/>
      <protection locked="0"/>
    </xf>
    <xf numFmtId="0" fontId="12" fillId="6" borderId="61" xfId="0" applyFont="1" applyFill="1" applyBorder="1" applyAlignment="1">
      <alignment horizontal="left" vertical="center" wrapText="1"/>
    </xf>
    <xf numFmtId="0" fontId="12" fillId="6" borderId="30" xfId="0" applyFont="1" applyFill="1" applyBorder="1" applyAlignment="1">
      <alignment horizontal="left" vertical="center" wrapText="1"/>
    </xf>
    <xf numFmtId="1" fontId="20" fillId="10" borderId="30" xfId="0" applyNumberFormat="1" applyFont="1" applyFill="1" applyBorder="1" applyAlignment="1" applyProtection="1">
      <alignment horizontal="center" vertical="center" wrapText="1"/>
      <protection locked="0"/>
    </xf>
    <xf numFmtId="1" fontId="20" fillId="10" borderId="31" xfId="0" applyNumberFormat="1" applyFont="1" applyFill="1" applyBorder="1" applyAlignment="1" applyProtection="1">
      <alignment horizontal="center" vertical="center" wrapText="1"/>
      <protection locked="0"/>
    </xf>
    <xf numFmtId="0" fontId="11" fillId="0" borderId="0" xfId="0" applyFont="1" applyAlignment="1">
      <alignment horizontal="left" wrapText="1"/>
    </xf>
    <xf numFmtId="0" fontId="12" fillId="6" borderId="6" xfId="0" applyFont="1" applyFill="1" applyBorder="1" applyAlignment="1">
      <alignment horizontal="left" vertical="top"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35" fillId="0" borderId="6" xfId="0" applyFont="1" applyFill="1" applyBorder="1" applyAlignment="1" applyProtection="1">
      <alignment horizontal="left" vertical="center" wrapText="1"/>
      <protection locked="0"/>
    </xf>
    <xf numFmtId="0" fontId="35" fillId="0" borderId="73" xfId="0" applyFont="1" applyFill="1" applyBorder="1" applyAlignment="1" applyProtection="1">
      <alignment horizontal="left" vertical="center" wrapText="1"/>
      <protection locked="0"/>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10" borderId="5" xfId="0" applyFont="1" applyFill="1" applyBorder="1" applyAlignment="1" applyProtection="1">
      <alignment horizontal="left" vertical="center" wrapText="1"/>
      <protection locked="0"/>
    </xf>
    <xf numFmtId="0" fontId="20" fillId="10" borderId="6" xfId="0" applyFont="1" applyFill="1" applyBorder="1" applyAlignment="1" applyProtection="1">
      <alignment horizontal="left" vertical="center" wrapText="1"/>
      <protection locked="0"/>
    </xf>
    <xf numFmtId="0" fontId="20" fillId="10" borderId="7" xfId="0" applyFont="1" applyFill="1" applyBorder="1" applyAlignment="1" applyProtection="1">
      <alignment horizontal="left" vertical="center" wrapText="1"/>
      <protection locked="0"/>
    </xf>
    <xf numFmtId="0" fontId="53" fillId="0" borderId="1" xfId="0" applyFont="1" applyFill="1" applyBorder="1" applyAlignment="1" applyProtection="1">
      <alignment horizontal="left" vertical="center" wrapText="1"/>
      <protection locked="0"/>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33" fillId="6" borderId="7" xfId="0" applyFont="1" applyFill="1" applyBorder="1" applyAlignment="1">
      <alignment horizontal="right" vertical="center" wrapText="1"/>
    </xf>
    <xf numFmtId="0" fontId="29" fillId="0" borderId="5" xfId="0" applyFont="1" applyBorder="1" applyAlignment="1" applyProtection="1">
      <alignment horizontal="left" vertical="center" wrapText="1"/>
      <protection locked="0"/>
    </xf>
    <xf numFmtId="0" fontId="29" fillId="0" borderId="6" xfId="0" applyFont="1" applyBorder="1" applyAlignment="1" applyProtection="1">
      <alignment horizontal="left" vertical="center" wrapText="1"/>
      <protection locked="0"/>
    </xf>
    <xf numFmtId="0" fontId="29" fillId="0" borderId="7" xfId="0" applyFont="1" applyBorder="1" applyAlignment="1" applyProtection="1">
      <alignment horizontal="left" vertical="center" wrapText="1"/>
      <protection locked="0"/>
    </xf>
    <xf numFmtId="0" fontId="33" fillId="2" borderId="45" xfId="0" applyFont="1" applyFill="1" applyBorder="1" applyAlignment="1">
      <alignment horizontal="left" vertical="center" wrapText="1"/>
    </xf>
    <xf numFmtId="0" fontId="33" fillId="2" borderId="36" xfId="0" applyFont="1" applyFill="1" applyBorder="1" applyAlignment="1">
      <alignment horizontal="left" vertical="center" wrapText="1"/>
    </xf>
    <xf numFmtId="0" fontId="33" fillId="2" borderId="76" xfId="0" applyFont="1" applyFill="1" applyBorder="1" applyAlignment="1">
      <alignment horizontal="left" vertical="center" wrapText="1"/>
    </xf>
    <xf numFmtId="0" fontId="33" fillId="6" borderId="12" xfId="0" applyFont="1" applyFill="1" applyBorder="1" applyAlignment="1">
      <alignment horizontal="right" vertical="center" wrapText="1"/>
    </xf>
    <xf numFmtId="0" fontId="33" fillId="6" borderId="14" xfId="0" applyFont="1" applyFill="1" applyBorder="1" applyAlignment="1">
      <alignment horizontal="right" vertical="center" wrapText="1"/>
    </xf>
    <xf numFmtId="0" fontId="29" fillId="0" borderId="12"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65" fillId="0" borderId="5" xfId="2" applyFont="1" applyFill="1" applyBorder="1" applyAlignment="1" applyProtection="1">
      <alignment horizontal="left" vertical="center" wrapText="1"/>
      <protection locked="0"/>
    </xf>
    <xf numFmtId="0" fontId="35" fillId="6"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protection locked="0"/>
    </xf>
    <xf numFmtId="0" fontId="41" fillId="0" borderId="12" xfId="0" applyFont="1" applyFill="1" applyBorder="1" applyAlignment="1" applyProtection="1">
      <alignment horizontal="left" vertical="center" wrapText="1"/>
      <protection locked="0"/>
    </xf>
    <xf numFmtId="0" fontId="41" fillId="0" borderId="13" xfId="0" applyFont="1" applyFill="1" applyBorder="1" applyAlignment="1" applyProtection="1">
      <alignment horizontal="left" vertical="center" wrapText="1"/>
      <protection locked="0"/>
    </xf>
    <xf numFmtId="0" fontId="41" fillId="0" borderId="14" xfId="0" applyFont="1" applyFill="1" applyBorder="1" applyAlignment="1" applyProtection="1">
      <alignment horizontal="left" vertical="center" wrapText="1"/>
      <protection locked="0"/>
    </xf>
    <xf numFmtId="0" fontId="12" fillId="2" borderId="1" xfId="0" applyFont="1" applyFill="1" applyBorder="1" applyAlignment="1">
      <alignment horizontal="left" vertical="center" wrapText="1"/>
    </xf>
    <xf numFmtId="0" fontId="20" fillId="0" borderId="6"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6" borderId="25" xfId="0" applyFont="1" applyFill="1" applyBorder="1" applyAlignment="1">
      <alignment horizontal="left" vertical="center"/>
    </xf>
    <xf numFmtId="0" fontId="12" fillId="6" borderId="7" xfId="0" applyFont="1" applyFill="1" applyBorder="1" applyAlignment="1">
      <alignment horizontal="left" vertical="center"/>
    </xf>
    <xf numFmtId="0" fontId="12" fillId="6" borderId="21"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2" fillId="6" borderId="22" xfId="0" applyFont="1" applyFill="1" applyBorder="1" applyAlignment="1">
      <alignment horizontal="center" vertical="center" wrapText="1"/>
    </xf>
    <xf numFmtId="16" fontId="11" fillId="6" borderId="5" xfId="0" applyNumberFormat="1" applyFont="1" applyFill="1" applyBorder="1" applyAlignment="1" applyProtection="1">
      <alignment horizontal="left" vertical="center" wrapText="1"/>
    </xf>
    <xf numFmtId="16" fontId="11" fillId="6" borderId="6" xfId="0" applyNumberFormat="1" applyFont="1" applyFill="1" applyBorder="1" applyAlignment="1" applyProtection="1">
      <alignment horizontal="left" vertical="center" wrapText="1"/>
    </xf>
    <xf numFmtId="16" fontId="11" fillId="6" borderId="7" xfId="0" applyNumberFormat="1" applyFont="1" applyFill="1" applyBorder="1" applyAlignment="1" applyProtection="1">
      <alignment horizontal="left" vertical="center" wrapText="1"/>
    </xf>
    <xf numFmtId="0" fontId="31" fillId="0" borderId="37" xfId="0" applyFont="1" applyFill="1" applyBorder="1" applyAlignment="1">
      <alignment horizontal="left" vertical="center" wrapText="1"/>
    </xf>
    <xf numFmtId="0" fontId="42" fillId="6" borderId="5" xfId="0" applyFont="1" applyFill="1" applyBorder="1" applyAlignment="1">
      <alignment horizontal="left" vertical="top" wrapText="1"/>
    </xf>
    <xf numFmtId="0" fontId="42" fillId="6" borderId="7" xfId="0" applyFont="1" applyFill="1" applyBorder="1" applyAlignment="1">
      <alignment horizontal="left" vertical="top" wrapText="1"/>
    </xf>
    <xf numFmtId="0" fontId="20" fillId="6" borderId="5" xfId="0" applyFont="1" applyFill="1" applyBorder="1" applyAlignment="1" applyProtection="1">
      <alignment horizontal="left" vertical="center" wrapText="1"/>
    </xf>
    <xf numFmtId="0" fontId="20" fillId="6" borderId="6" xfId="0" applyFont="1" applyFill="1" applyBorder="1" applyAlignment="1" applyProtection="1">
      <alignment horizontal="left" vertical="center" wrapText="1"/>
    </xf>
    <xf numFmtId="0" fontId="20" fillId="6" borderId="7" xfId="0" applyFont="1" applyFill="1" applyBorder="1" applyAlignment="1" applyProtection="1">
      <alignment horizontal="left" vertical="center" wrapText="1"/>
    </xf>
    <xf numFmtId="49" fontId="50" fillId="2" borderId="5" xfId="0" applyNumberFormat="1" applyFont="1" applyFill="1" applyBorder="1" applyAlignment="1">
      <alignment horizontal="left" vertical="center" wrapText="1"/>
    </xf>
    <xf numFmtId="49" fontId="50" fillId="2" borderId="6" xfId="0" applyNumberFormat="1" applyFont="1" applyFill="1" applyBorder="1" applyAlignment="1">
      <alignment horizontal="left" vertical="center" wrapText="1"/>
    </xf>
    <xf numFmtId="49" fontId="50" fillId="2" borderId="7" xfId="0" applyNumberFormat="1"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49" fontId="12" fillId="2" borderId="5" xfId="0" applyNumberFormat="1" applyFont="1" applyFill="1" applyBorder="1" applyAlignment="1">
      <alignment horizontal="left" vertical="center" wrapText="1"/>
    </xf>
    <xf numFmtId="49" fontId="12" fillId="2" borderId="6" xfId="0" applyNumberFormat="1" applyFont="1" applyFill="1" applyBorder="1" applyAlignment="1">
      <alignment horizontal="left" vertical="center" wrapText="1"/>
    </xf>
    <xf numFmtId="49" fontId="12" fillId="2" borderId="7" xfId="0" applyNumberFormat="1" applyFont="1" applyFill="1" applyBorder="1" applyAlignment="1">
      <alignment horizontal="left" vertical="center" wrapText="1"/>
    </xf>
    <xf numFmtId="0" fontId="33" fillId="2" borderId="9" xfId="0" applyFont="1" applyFill="1" applyBorder="1" applyAlignment="1">
      <alignment horizontal="left" vertical="center" wrapText="1"/>
    </xf>
    <xf numFmtId="0" fontId="33" fillId="2" borderId="10" xfId="0" applyFont="1" applyFill="1" applyBorder="1" applyAlignment="1">
      <alignment horizontal="left" vertical="center" wrapText="1"/>
    </xf>
    <xf numFmtId="0" fontId="33" fillId="2" borderId="11" xfId="0" applyFont="1" applyFill="1" applyBorder="1" applyAlignment="1">
      <alignment horizontal="left" vertical="center" wrapText="1"/>
    </xf>
    <xf numFmtId="0" fontId="33" fillId="6" borderId="1" xfId="0" applyFont="1" applyFill="1" applyBorder="1" applyAlignment="1">
      <alignment horizontal="left" vertical="center" wrapText="1"/>
    </xf>
    <xf numFmtId="0" fontId="29" fillId="0" borderId="1" xfId="0" applyFont="1" applyFill="1" applyBorder="1" applyAlignment="1" applyProtection="1">
      <alignment horizontal="left" vertical="center" wrapText="1"/>
      <protection locked="0"/>
    </xf>
    <xf numFmtId="0" fontId="29" fillId="0" borderId="5" xfId="0" applyFont="1" applyBorder="1" applyAlignment="1" applyProtection="1">
      <alignment horizontal="center" vertical="center" wrapText="1"/>
      <protection locked="0"/>
    </xf>
    <xf numFmtId="0" fontId="29" fillId="0" borderId="7" xfId="0"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2" fillId="2" borderId="1" xfId="0" applyFont="1" applyFill="1" applyBorder="1" applyAlignment="1">
      <alignment horizontal="right" vertical="center" wrapText="1"/>
    </xf>
    <xf numFmtId="0" fontId="11" fillId="10"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30" fillId="2" borderId="1" xfId="0" applyFont="1" applyFill="1" applyBorder="1" applyAlignment="1">
      <alignment horizontal="right" vertical="center" wrapText="1"/>
    </xf>
    <xf numFmtId="0" fontId="60" fillId="10" borderId="1" xfId="0" applyFont="1" applyFill="1" applyBorder="1" applyAlignment="1">
      <alignment horizontal="center" vertical="center" wrapText="1"/>
    </xf>
    <xf numFmtId="0" fontId="61" fillId="10" borderId="1" xfId="0" applyFont="1" applyFill="1" applyBorder="1" applyAlignment="1">
      <alignment horizontal="center" vertical="center" wrapText="1"/>
    </xf>
    <xf numFmtId="167" fontId="20" fillId="10" borderId="1" xfId="0" applyNumberFormat="1" applyFont="1" applyFill="1" applyBorder="1" applyAlignment="1">
      <alignment horizontal="center" vertical="center" wrapText="1"/>
    </xf>
    <xf numFmtId="167" fontId="21" fillId="10" borderId="1" xfId="0" applyNumberFormat="1" applyFont="1" applyFill="1" applyBorder="1" applyAlignment="1">
      <alignment horizontal="center" vertical="center"/>
    </xf>
    <xf numFmtId="0" fontId="21" fillId="10" borderId="1"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10" borderId="1" xfId="0" applyFont="1" applyFill="1" applyBorder="1" applyAlignment="1">
      <alignment horizontal="center" vertical="center"/>
    </xf>
    <xf numFmtId="0" fontId="13" fillId="15" borderId="1" xfId="0" applyFont="1" applyFill="1" applyBorder="1" applyAlignment="1" applyProtection="1">
      <alignment horizontal="center" vertical="center" wrapText="1"/>
      <protection locked="0"/>
    </xf>
    <xf numFmtId="0" fontId="13" fillId="15" borderId="1" xfId="0" applyFont="1" applyFill="1" applyBorder="1" applyAlignment="1" applyProtection="1">
      <alignment horizontal="center" vertical="center"/>
      <protection locked="0"/>
    </xf>
    <xf numFmtId="0" fontId="12" fillId="2" borderId="74" xfId="0" applyFont="1" applyFill="1" applyBorder="1" applyAlignment="1">
      <alignment horizontal="left" vertical="center" wrapText="1"/>
    </xf>
    <xf numFmtId="0" fontId="12" fillId="2" borderId="75" xfId="0" applyFont="1" applyFill="1" applyBorder="1" applyAlignment="1">
      <alignment horizontal="left" vertical="center" wrapText="1"/>
    </xf>
    <xf numFmtId="0" fontId="12" fillId="2" borderId="44" xfId="0" applyFont="1" applyFill="1" applyBorder="1" applyAlignment="1">
      <alignment horizontal="left" vertical="center" wrapText="1"/>
    </xf>
    <xf numFmtId="0" fontId="53" fillId="0" borderId="6" xfId="0" applyFont="1" applyFill="1" applyBorder="1" applyAlignment="1" applyProtection="1">
      <alignment horizontal="left" vertical="center" wrapText="1"/>
      <protection locked="0"/>
    </xf>
    <xf numFmtId="0" fontId="53" fillId="0" borderId="7" xfId="0" applyFont="1" applyFill="1" applyBorder="1" applyAlignment="1" applyProtection="1">
      <alignment horizontal="left" vertical="center" wrapText="1"/>
      <protection locked="0"/>
    </xf>
    <xf numFmtId="0" fontId="30" fillId="6" borderId="1" xfId="0" applyFont="1" applyFill="1" applyBorder="1" applyAlignment="1">
      <alignment horizontal="left" vertical="center" wrapText="1"/>
    </xf>
    <xf numFmtId="0" fontId="41" fillId="0" borderId="5" xfId="0" applyFont="1" applyFill="1" applyBorder="1" applyAlignment="1" applyProtection="1">
      <alignment horizontal="left" vertical="center" wrapText="1"/>
      <protection locked="0"/>
    </xf>
    <xf numFmtId="0" fontId="41" fillId="0" borderId="6" xfId="0" applyFont="1" applyFill="1" applyBorder="1" applyAlignment="1" applyProtection="1">
      <alignment horizontal="left" vertical="center" wrapText="1"/>
      <protection locked="0"/>
    </xf>
    <xf numFmtId="0" fontId="41" fillId="0" borderId="7" xfId="0" applyFont="1" applyFill="1" applyBorder="1" applyAlignment="1" applyProtection="1">
      <alignment horizontal="left" vertical="center" wrapText="1"/>
      <protection locked="0"/>
    </xf>
    <xf numFmtId="0" fontId="12" fillId="6" borderId="12" xfId="0" applyFont="1" applyFill="1" applyBorder="1" applyAlignment="1">
      <alignment horizontal="right" vertical="center" wrapText="1"/>
    </xf>
    <xf numFmtId="0" fontId="12" fillId="6" borderId="14" xfId="0" applyFont="1" applyFill="1" applyBorder="1" applyAlignment="1">
      <alignment horizontal="right" vertical="center" wrapText="1"/>
    </xf>
    <xf numFmtId="49" fontId="0" fillId="0" borderId="0" xfId="0" applyNumberFormat="1" applyAlignment="1">
      <alignment horizontal="center" vertical="center"/>
    </xf>
    <xf numFmtId="0" fontId="22" fillId="6" borderId="5" xfId="0" applyFont="1" applyFill="1" applyBorder="1" applyAlignment="1">
      <alignment horizontal="left" vertical="top" wrapText="1"/>
    </xf>
    <xf numFmtId="0" fontId="22" fillId="6" borderId="6" xfId="0" applyFont="1" applyFill="1" applyBorder="1" applyAlignment="1">
      <alignment horizontal="left" vertical="top" wrapText="1"/>
    </xf>
    <xf numFmtId="0" fontId="22" fillId="6" borderId="7" xfId="0" applyFont="1" applyFill="1" applyBorder="1" applyAlignment="1">
      <alignment horizontal="left" vertical="top" wrapText="1"/>
    </xf>
    <xf numFmtId="0" fontId="23" fillId="0" borderId="5" xfId="0" applyFont="1" applyFill="1" applyBorder="1" applyAlignment="1" applyProtection="1">
      <alignment horizontal="left" vertical="center" wrapText="1"/>
      <protection locked="0"/>
    </xf>
    <xf numFmtId="0" fontId="23" fillId="0" borderId="6" xfId="0" applyFont="1" applyFill="1" applyBorder="1" applyAlignment="1" applyProtection="1">
      <alignment horizontal="left" vertical="center" wrapText="1"/>
      <protection locked="0"/>
    </xf>
    <xf numFmtId="0" fontId="23" fillId="0" borderId="7" xfId="0" applyFont="1" applyFill="1" applyBorder="1" applyAlignment="1" applyProtection="1">
      <alignment horizontal="left" vertical="center" wrapText="1"/>
      <protection locked="0"/>
    </xf>
    <xf numFmtId="0" fontId="41" fillId="10" borderId="5" xfId="0" applyFont="1" applyFill="1" applyBorder="1" applyAlignment="1" applyProtection="1">
      <alignment horizontal="left" vertical="center" wrapText="1"/>
      <protection locked="0"/>
    </xf>
    <xf numFmtId="0" fontId="41" fillId="10" borderId="6" xfId="0" applyFont="1" applyFill="1" applyBorder="1" applyAlignment="1" applyProtection="1">
      <alignment horizontal="left" vertical="center" wrapText="1"/>
      <protection locked="0"/>
    </xf>
    <xf numFmtId="0" fontId="41" fillId="10" borderId="7" xfId="0" applyFont="1" applyFill="1" applyBorder="1" applyAlignment="1" applyProtection="1">
      <alignment horizontal="left" vertical="center" wrapText="1"/>
      <protection locked="0"/>
    </xf>
    <xf numFmtId="0" fontId="33" fillId="2" borderId="5" xfId="0" applyFont="1" applyFill="1" applyBorder="1" applyAlignment="1">
      <alignment horizontal="left" vertical="center" wrapText="1"/>
    </xf>
    <xf numFmtId="0" fontId="33" fillId="2" borderId="6"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41" fillId="4" borderId="5" xfId="0" applyFont="1" applyFill="1" applyBorder="1" applyAlignment="1" applyProtection="1">
      <alignment vertical="center" wrapText="1"/>
      <protection locked="0"/>
    </xf>
    <xf numFmtId="0" fontId="41" fillId="4" borderId="6" xfId="0" applyFont="1" applyFill="1" applyBorder="1" applyAlignment="1" applyProtection="1">
      <alignment vertical="center" wrapText="1"/>
      <protection locked="0"/>
    </xf>
    <xf numFmtId="0" fontId="41" fillId="4" borderId="7" xfId="0" applyFont="1" applyFill="1" applyBorder="1" applyAlignment="1" applyProtection="1">
      <alignment vertical="center" wrapText="1"/>
      <protection locked="0"/>
    </xf>
    <xf numFmtId="0" fontId="11" fillId="0" borderId="0" xfId="0" applyFont="1" applyAlignment="1">
      <alignment wrapText="1"/>
    </xf>
    <xf numFmtId="0" fontId="0" fillId="0" borderId="0" xfId="0" applyAlignment="1">
      <alignment wrapText="1"/>
    </xf>
    <xf numFmtId="0" fontId="11" fillId="0" borderId="0" xfId="0" applyFont="1" applyAlignment="1"/>
    <xf numFmtId="0" fontId="12" fillId="3" borderId="1" xfId="0" applyFont="1" applyFill="1" applyBorder="1" applyAlignment="1" applyProtection="1">
      <alignment horizontal="left" vertical="center" wrapText="1"/>
    </xf>
    <xf numFmtId="0" fontId="12" fillId="6" borderId="25" xfId="0" applyFont="1" applyFill="1" applyBorder="1" applyAlignment="1">
      <alignment horizontal="left" vertical="center" wrapText="1"/>
    </xf>
    <xf numFmtId="0" fontId="26" fillId="0" borderId="18" xfId="0" applyFont="1" applyBorder="1" applyAlignment="1">
      <alignment horizontal="left" vertical="center" wrapText="1"/>
    </xf>
    <xf numFmtId="0" fontId="26" fillId="0" borderId="0" xfId="0" applyFont="1" applyBorder="1" applyAlignment="1">
      <alignment horizontal="left" vertical="center" wrapText="1"/>
    </xf>
    <xf numFmtId="0" fontId="26" fillId="0" borderId="19" xfId="0" applyFont="1" applyBorder="1" applyAlignment="1">
      <alignment horizontal="left" vertical="center" wrapText="1"/>
    </xf>
    <xf numFmtId="0" fontId="12" fillId="6" borderId="27" xfId="0" applyFont="1" applyFill="1" applyBorder="1" applyAlignment="1">
      <alignment horizontal="left" vertical="center" wrapText="1"/>
    </xf>
    <xf numFmtId="0" fontId="12" fillId="6" borderId="29" xfId="0" applyFont="1" applyFill="1" applyBorder="1" applyAlignment="1">
      <alignment horizontal="left" vertical="center" wrapText="1"/>
    </xf>
    <xf numFmtId="165" fontId="11" fillId="10" borderId="1" xfId="0" applyNumberFormat="1" applyFont="1" applyFill="1" applyBorder="1" applyAlignment="1" applyProtection="1">
      <alignment horizontal="center" vertical="center"/>
    </xf>
    <xf numFmtId="0" fontId="11" fillId="6" borderId="1" xfId="0" applyFont="1" applyFill="1" applyBorder="1" applyAlignment="1">
      <alignment horizontal="right"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6" borderId="9" xfId="0" applyFont="1" applyFill="1" applyBorder="1" applyAlignment="1">
      <alignment horizontal="right" vertical="center" wrapText="1"/>
    </xf>
    <xf numFmtId="0" fontId="12" fillId="6" borderId="10" xfId="0" applyFont="1" applyFill="1" applyBorder="1" applyAlignment="1">
      <alignment horizontal="right" vertical="center" wrapText="1"/>
    </xf>
    <xf numFmtId="0" fontId="12" fillId="6" borderId="42" xfId="0" applyFont="1" applyFill="1" applyBorder="1" applyAlignment="1">
      <alignment horizontal="right" vertical="center" wrapText="1"/>
    </xf>
    <xf numFmtId="167" fontId="12" fillId="10" borderId="43" xfId="0" applyNumberFormat="1" applyFont="1" applyFill="1" applyBorder="1" applyAlignment="1">
      <alignment horizontal="center" vertical="center" wrapText="1"/>
    </xf>
    <xf numFmtId="167" fontId="12" fillId="10" borderId="42" xfId="0" applyNumberFormat="1"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22" fillId="0" borderId="1" xfId="0" applyFont="1" applyBorder="1" applyAlignment="1">
      <alignment horizontal="left" vertical="center" wrapText="1"/>
    </xf>
    <xf numFmtId="0" fontId="0" fillId="0" borderId="1" xfId="0" applyFont="1" applyBorder="1" applyAlignment="1"/>
    <xf numFmtId="10" fontId="0" fillId="10" borderId="17" xfId="0" applyNumberFormat="1" applyFont="1" applyFill="1" applyBorder="1" applyAlignment="1">
      <alignment horizontal="center" vertical="center"/>
    </xf>
    <xf numFmtId="10" fontId="0" fillId="10" borderId="8" xfId="0" applyNumberFormat="1" applyFont="1" applyFill="1" applyBorder="1" applyAlignment="1">
      <alignment horizontal="center" vertical="center"/>
    </xf>
    <xf numFmtId="0" fontId="12" fillId="0" borderId="0" xfId="0" applyFont="1" applyAlignment="1">
      <alignment horizontal="left" wrapText="1"/>
    </xf>
    <xf numFmtId="10" fontId="0" fillId="10" borderId="20" xfId="0" applyNumberFormat="1" applyFont="1" applyFill="1" applyBorder="1" applyAlignment="1">
      <alignment horizontal="center" vertical="center"/>
    </xf>
    <xf numFmtId="0" fontId="25" fillId="0" borderId="21" xfId="0" applyFont="1" applyBorder="1" applyAlignment="1">
      <alignment horizontal="left" vertical="center" wrapText="1"/>
    </xf>
    <xf numFmtId="0" fontId="25" fillId="0" borderId="26" xfId="0" applyFont="1" applyBorder="1" applyAlignment="1">
      <alignment horizontal="left" vertical="center" wrapText="1"/>
    </xf>
    <xf numFmtId="0" fontId="25" fillId="0" borderId="22" xfId="0" applyFont="1" applyBorder="1" applyAlignment="1">
      <alignment horizontal="left" vertical="center" wrapText="1"/>
    </xf>
    <xf numFmtId="0" fontId="22" fillId="6" borderId="1" xfId="0" applyFont="1" applyFill="1" applyBorder="1" applyAlignment="1">
      <alignment horizontal="center" vertical="center" wrapText="1"/>
    </xf>
    <xf numFmtId="0" fontId="0" fillId="6" borderId="1" xfId="0" applyFont="1" applyFill="1" applyBorder="1" applyAlignment="1">
      <alignment horizontal="center"/>
    </xf>
    <xf numFmtId="0" fontId="12" fillId="10" borderId="5"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55" xfId="0" applyFont="1" applyFill="1" applyBorder="1" applyAlignment="1">
      <alignment horizontal="center" vertical="center" wrapText="1"/>
    </xf>
    <xf numFmtId="165" fontId="11" fillId="10" borderId="5" xfId="0" applyNumberFormat="1" applyFont="1" applyFill="1" applyBorder="1" applyAlignment="1" applyProtection="1">
      <alignment horizontal="center" vertical="center"/>
    </xf>
    <xf numFmtId="165" fontId="11" fillId="10" borderId="7" xfId="0" applyNumberFormat="1" applyFont="1" applyFill="1" applyBorder="1" applyAlignment="1" applyProtection="1">
      <alignment horizontal="center" vertical="center"/>
    </xf>
    <xf numFmtId="0" fontId="12" fillId="6" borderId="58" xfId="0" applyFont="1" applyFill="1" applyBorder="1" applyAlignment="1">
      <alignment horizontal="left" vertical="center" wrapText="1"/>
    </xf>
    <xf numFmtId="0" fontId="12" fillId="6" borderId="26" xfId="0" applyFont="1" applyFill="1" applyBorder="1" applyAlignment="1">
      <alignment horizontal="left" vertical="center" wrapText="1"/>
    </xf>
    <xf numFmtId="0" fontId="11" fillId="0" borderId="0" xfId="0" applyFont="1" applyFill="1" applyAlignment="1"/>
    <xf numFmtId="0" fontId="56" fillId="0" borderId="10" xfId="0" applyFont="1" applyFill="1" applyBorder="1" applyAlignment="1">
      <alignment horizontal="left"/>
    </xf>
    <xf numFmtId="0" fontId="35" fillId="0" borderId="28" xfId="0" applyFont="1" applyFill="1" applyBorder="1" applyAlignment="1" applyProtection="1">
      <alignment horizontal="left" vertical="center" wrapText="1"/>
      <protection locked="0"/>
    </xf>
    <xf numFmtId="0" fontId="35" fillId="0" borderId="60" xfId="0" applyFont="1" applyFill="1" applyBorder="1" applyAlignment="1" applyProtection="1">
      <alignment horizontal="left" vertical="center" wrapText="1"/>
      <protection locked="0"/>
    </xf>
    <xf numFmtId="0" fontId="12" fillId="6" borderId="38" xfId="0" applyFont="1" applyFill="1" applyBorder="1" applyAlignment="1">
      <alignment horizontal="right" vertical="center" wrapText="1"/>
    </xf>
    <xf numFmtId="0" fontId="12" fillId="6" borderId="32" xfId="0" applyFont="1" applyFill="1" applyBorder="1" applyAlignment="1">
      <alignment horizontal="right" vertical="center" wrapText="1"/>
    </xf>
    <xf numFmtId="0" fontId="12" fillId="6" borderId="35" xfId="0" applyFont="1" applyFill="1" applyBorder="1" applyAlignment="1">
      <alignment horizontal="right" vertical="center" wrapText="1"/>
    </xf>
    <xf numFmtId="0" fontId="12" fillId="6" borderId="45" xfId="0" applyFont="1" applyFill="1" applyBorder="1" applyAlignment="1">
      <alignment horizontal="right" vertical="center" wrapText="1"/>
    </xf>
    <xf numFmtId="0" fontId="12" fillId="6" borderId="36" xfId="0" applyFont="1" applyFill="1" applyBorder="1" applyAlignment="1">
      <alignment horizontal="right" vertical="center" wrapText="1"/>
    </xf>
    <xf numFmtId="0" fontId="12" fillId="6" borderId="46" xfId="0" applyFont="1" applyFill="1" applyBorder="1" applyAlignment="1">
      <alignment horizontal="right" vertical="center" wrapText="1"/>
    </xf>
    <xf numFmtId="167" fontId="12" fillId="10" borderId="34" xfId="0" applyNumberFormat="1" applyFont="1" applyFill="1" applyBorder="1" applyAlignment="1">
      <alignment horizontal="center" vertical="center" wrapText="1"/>
    </xf>
    <xf numFmtId="167" fontId="12" fillId="10" borderId="35" xfId="0" applyNumberFormat="1" applyFont="1" applyFill="1" applyBorder="1" applyAlignment="1">
      <alignment horizontal="center" vertical="center" wrapText="1"/>
    </xf>
    <xf numFmtId="167" fontId="12" fillId="10" borderId="47" xfId="0" applyNumberFormat="1" applyFont="1" applyFill="1" applyBorder="1" applyAlignment="1">
      <alignment horizontal="center" vertical="center" wrapText="1"/>
    </xf>
    <xf numFmtId="167" fontId="12" fillId="10" borderId="46" xfId="0" applyNumberFormat="1" applyFont="1" applyFill="1" applyBorder="1" applyAlignment="1">
      <alignment horizontal="center" vertical="center" wrapText="1"/>
    </xf>
    <xf numFmtId="0" fontId="25" fillId="0" borderId="1" xfId="0" applyFont="1" applyBorder="1" applyAlignment="1" applyProtection="1">
      <alignment horizontal="left" vertical="center" wrapText="1"/>
      <protection locked="0"/>
    </xf>
    <xf numFmtId="0" fontId="0" fillId="0" borderId="1" xfId="0" applyFont="1" applyBorder="1" applyAlignment="1" applyProtection="1">
      <protection locked="0"/>
    </xf>
    <xf numFmtId="0" fontId="11" fillId="6" borderId="5" xfId="0" applyFont="1" applyFill="1" applyBorder="1" applyAlignment="1" applyProtection="1">
      <alignment horizontal="center" vertical="center"/>
    </xf>
    <xf numFmtId="0" fontId="11" fillId="6" borderId="7" xfId="0" applyFont="1" applyFill="1" applyBorder="1" applyAlignment="1" applyProtection="1">
      <alignment horizontal="center" vertical="center"/>
    </xf>
    <xf numFmtId="10" fontId="7" fillId="10" borderId="44" xfId="0" applyNumberFormat="1" applyFont="1" applyFill="1" applyBorder="1" applyAlignment="1">
      <alignment horizontal="center" vertical="center"/>
    </xf>
    <xf numFmtId="10" fontId="7" fillId="10" borderId="48" xfId="0" applyNumberFormat="1" applyFont="1" applyFill="1" applyBorder="1" applyAlignment="1">
      <alignment horizontal="center" vertical="center"/>
    </xf>
    <xf numFmtId="0" fontId="25" fillId="0" borderId="34" xfId="0" applyFont="1" applyBorder="1" applyAlignment="1">
      <alignment horizontal="left" vertical="center" wrapText="1"/>
    </xf>
    <xf numFmtId="0" fontId="25" fillId="0" borderId="32" xfId="0" applyFont="1" applyBorder="1" applyAlignment="1">
      <alignment horizontal="left" vertical="center" wrapText="1"/>
    </xf>
    <xf numFmtId="0" fontId="25" fillId="0" borderId="35" xfId="0" applyFont="1" applyBorder="1" applyAlignment="1">
      <alignment horizontal="left" vertical="center" wrapText="1"/>
    </xf>
    <xf numFmtId="0" fontId="11" fillId="0" borderId="0" xfId="0" applyFont="1" applyAlignment="1">
      <alignment horizontal="left"/>
    </xf>
    <xf numFmtId="0" fontId="11" fillId="0" borderId="36" xfId="0" applyFont="1" applyBorder="1" applyAlignment="1">
      <alignment wrapText="1"/>
    </xf>
    <xf numFmtId="0" fontId="53" fillId="0" borderId="5" xfId="0" applyFont="1" applyFill="1" applyBorder="1" applyAlignment="1" applyProtection="1">
      <alignment horizontal="left" vertical="center" wrapText="1"/>
      <protection locked="0"/>
    </xf>
    <xf numFmtId="0" fontId="53" fillId="0" borderId="5" xfId="0" applyFont="1" applyFill="1" applyBorder="1" applyAlignment="1" applyProtection="1">
      <alignment vertical="center" wrapText="1"/>
      <protection locked="0"/>
    </xf>
    <xf numFmtId="0" fontId="53" fillId="0" borderId="6" xfId="0" applyFont="1" applyFill="1" applyBorder="1" applyAlignment="1" applyProtection="1">
      <alignment vertical="center" wrapText="1"/>
      <protection locked="0"/>
    </xf>
    <xf numFmtId="0" fontId="53" fillId="0" borderId="7" xfId="0" applyFont="1" applyFill="1" applyBorder="1" applyAlignment="1" applyProtection="1">
      <alignment vertical="center" wrapText="1"/>
      <protection locked="0"/>
    </xf>
    <xf numFmtId="0" fontId="30" fillId="6" borderId="5" xfId="0" applyFont="1" applyFill="1" applyBorder="1" applyAlignment="1">
      <alignment horizontal="right" vertical="center" wrapText="1"/>
    </xf>
    <xf numFmtId="0" fontId="53" fillId="0" borderId="12" xfId="0" applyFont="1" applyFill="1" applyBorder="1" applyAlignment="1" applyProtection="1">
      <alignment horizontal="left" vertical="center" wrapText="1"/>
      <protection locked="0"/>
    </xf>
    <xf numFmtId="0" fontId="53" fillId="0" borderId="13" xfId="0" applyFont="1" applyFill="1" applyBorder="1" applyAlignment="1" applyProtection="1">
      <alignment horizontal="left" vertical="center" wrapText="1"/>
      <protection locked="0"/>
    </xf>
    <xf numFmtId="0" fontId="53" fillId="0" borderId="14" xfId="0" applyFont="1" applyFill="1" applyBorder="1" applyAlignment="1" applyProtection="1">
      <alignment horizontal="left" vertical="center" wrapText="1"/>
      <protection locked="0"/>
    </xf>
    <xf numFmtId="0" fontId="12" fillId="6" borderId="25" xfId="0" applyFont="1" applyFill="1" applyBorder="1" applyAlignment="1">
      <alignment horizontal="left" vertical="top" wrapText="1"/>
    </xf>
    <xf numFmtId="0" fontId="20" fillId="15" borderId="5" xfId="0" applyFont="1" applyFill="1" applyBorder="1" applyAlignment="1">
      <alignment horizontal="left" vertical="center" wrapText="1"/>
    </xf>
    <xf numFmtId="0" fontId="20" fillId="15" borderId="6" xfId="0" applyFont="1" applyFill="1" applyBorder="1" applyAlignment="1">
      <alignment horizontal="left" vertical="center" wrapText="1"/>
    </xf>
    <xf numFmtId="0" fontId="20" fillId="15" borderId="7" xfId="0" applyFont="1" applyFill="1" applyBorder="1" applyAlignment="1">
      <alignment horizontal="left" vertical="center" wrapText="1"/>
    </xf>
    <xf numFmtId="0" fontId="12" fillId="2" borderId="7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73"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2" fillId="6" borderId="58" xfId="0" applyFont="1" applyFill="1" applyBorder="1" applyAlignment="1">
      <alignment horizontal="left" vertical="top" wrapText="1"/>
    </xf>
    <xf numFmtId="0" fontId="12" fillId="6" borderId="22" xfId="0" applyFont="1" applyFill="1" applyBorder="1" applyAlignment="1">
      <alignment horizontal="left" vertical="top" wrapText="1"/>
    </xf>
    <xf numFmtId="0" fontId="12" fillId="6" borderId="21" xfId="0" applyFont="1" applyFill="1" applyBorder="1" applyAlignment="1">
      <alignment horizontal="left" vertical="top" wrapText="1"/>
    </xf>
    <xf numFmtId="0" fontId="12" fillId="0" borderId="8" xfId="0" applyFont="1" applyFill="1" applyBorder="1" applyAlignment="1" applyProtection="1">
      <alignment horizontal="center" vertical="center" wrapText="1"/>
      <protection locked="0"/>
    </xf>
    <xf numFmtId="0" fontId="22" fillId="6" borderId="5" xfId="0" applyFont="1" applyFill="1" applyBorder="1" applyAlignment="1">
      <alignment horizontal="left" vertical="center" wrapText="1"/>
    </xf>
    <xf numFmtId="0" fontId="22" fillId="6" borderId="6"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20" fillId="4" borderId="5" xfId="0" applyFont="1" applyFill="1" applyBorder="1" applyAlignment="1" applyProtection="1">
      <alignment vertical="center" wrapText="1"/>
      <protection locked="0"/>
    </xf>
    <xf numFmtId="0" fontId="20" fillId="4" borderId="6" xfId="0" applyFont="1" applyFill="1" applyBorder="1" applyAlignment="1" applyProtection="1">
      <alignment vertical="center" wrapText="1"/>
      <protection locked="0"/>
    </xf>
    <xf numFmtId="0" fontId="20" fillId="4" borderId="7" xfId="0" applyFont="1" applyFill="1" applyBorder="1" applyAlignment="1" applyProtection="1">
      <alignment vertical="center" wrapText="1"/>
      <protection locked="0"/>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54" fillId="0" borderId="5" xfId="0" applyFont="1" applyFill="1" applyBorder="1" applyAlignment="1" applyProtection="1">
      <alignment horizontal="left" vertical="center" wrapText="1"/>
      <protection locked="0"/>
    </xf>
    <xf numFmtId="0" fontId="54" fillId="0" borderId="6" xfId="0" applyFont="1" applyFill="1" applyBorder="1" applyAlignment="1" applyProtection="1">
      <alignment horizontal="left" vertical="center"/>
      <protection locked="0"/>
    </xf>
    <xf numFmtId="0" fontId="54" fillId="0" borderId="73" xfId="0" applyFont="1" applyFill="1" applyBorder="1" applyAlignment="1" applyProtection="1">
      <alignment horizontal="left" vertical="center"/>
      <protection locked="0"/>
    </xf>
    <xf numFmtId="0" fontId="0" fillId="6" borderId="1" xfId="0" applyFont="1" applyFill="1" applyBorder="1" applyAlignment="1" applyProtection="1">
      <alignment horizontal="center" vertical="center"/>
    </xf>
    <xf numFmtId="0" fontId="0" fillId="6" borderId="1" xfId="0" applyFill="1" applyBorder="1" applyAlignment="1">
      <alignment horizontal="center" vertical="center"/>
    </xf>
    <xf numFmtId="0" fontId="18" fillId="0" borderId="0" xfId="0" applyFont="1" applyAlignment="1">
      <alignment horizontal="left" wrapText="1"/>
    </xf>
    <xf numFmtId="0" fontId="12" fillId="6" borderId="56"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35" fillId="0" borderId="40" xfId="0" applyFont="1" applyFill="1" applyBorder="1" applyAlignment="1" applyProtection="1">
      <alignment horizontal="left" vertical="center" wrapText="1"/>
      <protection locked="0"/>
    </xf>
    <xf numFmtId="0" fontId="35" fillId="0" borderId="57" xfId="0" applyFont="1" applyFill="1" applyBorder="1" applyAlignment="1" applyProtection="1">
      <alignment horizontal="left" vertical="center" wrapText="1"/>
      <protection locked="0"/>
    </xf>
    <xf numFmtId="0" fontId="10" fillId="0" borderId="25"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10" fillId="9" borderId="27" xfId="0" applyFont="1" applyFill="1" applyBorder="1" applyAlignment="1">
      <alignment horizontal="right"/>
    </xf>
    <xf numFmtId="0" fontId="10" fillId="9" borderId="28" xfId="0" applyFont="1" applyFill="1" applyBorder="1" applyAlignment="1">
      <alignment horizontal="right"/>
    </xf>
    <xf numFmtId="0" fontId="10" fillId="9" borderId="29" xfId="0" applyFont="1" applyFill="1" applyBorder="1" applyAlignment="1">
      <alignment horizontal="right"/>
    </xf>
    <xf numFmtId="0" fontId="9" fillId="7" borderId="25" xfId="0" applyFont="1" applyFill="1" applyBorder="1" applyAlignment="1">
      <alignment horizontal="right"/>
    </xf>
    <xf numFmtId="0" fontId="9" fillId="7" borderId="6" xfId="0" applyFont="1" applyFill="1" applyBorder="1" applyAlignment="1">
      <alignment horizontal="right"/>
    </xf>
    <xf numFmtId="0" fontId="9" fillId="7" borderId="7" xfId="0" applyFont="1" applyFill="1" applyBorder="1" applyAlignment="1">
      <alignment horizontal="right"/>
    </xf>
    <xf numFmtId="0" fontId="10" fillId="8" borderId="25" xfId="0" applyFont="1" applyFill="1" applyBorder="1" applyAlignment="1">
      <alignment horizontal="right"/>
    </xf>
    <xf numFmtId="0" fontId="10" fillId="8" borderId="6" xfId="0" applyFont="1" applyFill="1" applyBorder="1" applyAlignment="1">
      <alignment horizontal="right"/>
    </xf>
    <xf numFmtId="0" fontId="10" fillId="8" borderId="7" xfId="0" applyFont="1" applyFill="1" applyBorder="1" applyAlignment="1">
      <alignment horizontal="right"/>
    </xf>
    <xf numFmtId="0" fontId="10" fillId="6" borderId="24"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25" xfId="0" applyFont="1" applyFill="1" applyBorder="1" applyAlignment="1">
      <alignment horizontal="left" vertical="center"/>
    </xf>
    <xf numFmtId="0" fontId="10" fillId="6" borderId="6" xfId="0" applyFont="1" applyFill="1" applyBorder="1" applyAlignment="1">
      <alignment horizontal="left" vertical="center"/>
    </xf>
    <xf numFmtId="0" fontId="10" fillId="6" borderId="7" xfId="0" applyFont="1" applyFill="1" applyBorder="1" applyAlignment="1">
      <alignment horizontal="left" vertical="center"/>
    </xf>
    <xf numFmtId="0" fontId="5" fillId="4" borderId="5"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0" fontId="5" fillId="4" borderId="7" xfId="0" applyFont="1" applyFill="1" applyBorder="1" applyAlignment="1" applyProtection="1">
      <alignment horizontal="center"/>
      <protection locked="0"/>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5" fillId="4" borderId="25" xfId="0" applyFont="1" applyFill="1" applyBorder="1" applyAlignment="1" applyProtection="1">
      <alignment horizontal="center"/>
      <protection locked="0"/>
    </xf>
    <xf numFmtId="0" fontId="10" fillId="0" borderId="5" xfId="0" applyFont="1" applyBorder="1" applyAlignment="1" applyProtection="1">
      <alignment horizontal="center"/>
      <protection locked="0"/>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39" fillId="14" borderId="1" xfId="0" applyFont="1" applyFill="1" applyBorder="1" applyAlignment="1">
      <alignment horizontal="center"/>
    </xf>
    <xf numFmtId="0" fontId="10" fillId="14" borderId="1" xfId="0" applyFont="1" applyFill="1" applyBorder="1" applyAlignment="1">
      <alignment horizontal="right"/>
    </xf>
    <xf numFmtId="0" fontId="0" fillId="14" borderId="1" xfId="0" applyFill="1" applyBorder="1" applyAlignment="1">
      <alignment horizontal="right"/>
    </xf>
    <xf numFmtId="0" fontId="0" fillId="0" borderId="1" xfId="0" applyBorder="1" applyAlignment="1">
      <alignment horizontal="right"/>
    </xf>
    <xf numFmtId="0" fontId="9" fillId="14" borderId="1" xfId="0" applyFont="1" applyFill="1" applyBorder="1" applyAlignment="1">
      <alignment horizontal="right"/>
    </xf>
    <xf numFmtId="0" fontId="39" fillId="14" borderId="1" xfId="0" applyFont="1" applyFill="1" applyBorder="1" applyAlignment="1">
      <alignment horizontal="right" wrapText="1"/>
    </xf>
    <xf numFmtId="0" fontId="38" fillId="14" borderId="1" xfId="0" applyFont="1" applyFill="1" applyBorder="1" applyAlignment="1">
      <alignment horizontal="right" wrapText="1"/>
    </xf>
    <xf numFmtId="0" fontId="39" fillId="14" borderId="1" xfId="0" applyFont="1" applyFill="1" applyBorder="1" applyAlignment="1">
      <alignment horizontal="center" wrapText="1"/>
    </xf>
    <xf numFmtId="0" fontId="37" fillId="14" borderId="1" xfId="0" applyFont="1" applyFill="1" applyBorder="1" applyAlignment="1">
      <alignment horizontal="right" wrapText="1"/>
    </xf>
    <xf numFmtId="0" fontId="43" fillId="14" borderId="1" xfId="0" applyFont="1" applyFill="1" applyBorder="1" applyAlignment="1">
      <alignment horizontal="right"/>
    </xf>
    <xf numFmtId="0" fontId="7" fillId="14" borderId="1" xfId="0" applyFont="1" applyFill="1" applyBorder="1" applyAlignment="1">
      <alignment horizontal="right"/>
    </xf>
    <xf numFmtId="0" fontId="39" fillId="14" borderId="1" xfId="0" applyFont="1" applyFill="1" applyBorder="1" applyAlignment="1">
      <alignment horizontal="right"/>
    </xf>
    <xf numFmtId="0" fontId="38" fillId="14" borderId="1" xfId="0" applyFont="1" applyFill="1" applyBorder="1" applyAlignment="1">
      <alignment horizontal="right"/>
    </xf>
    <xf numFmtId="0" fontId="9" fillId="2" borderId="1" xfId="0" applyFont="1" applyFill="1" applyBorder="1" applyAlignment="1">
      <alignment horizontal="center" vertical="center" wrapText="1"/>
    </xf>
    <xf numFmtId="0" fontId="10" fillId="0" borderId="1" xfId="0" applyFont="1" applyBorder="1" applyAlignment="1" applyProtection="1">
      <alignment horizontal="center"/>
      <protection locked="0"/>
    </xf>
    <xf numFmtId="0" fontId="9" fillId="3" borderId="1" xfId="0" applyFont="1" applyFill="1" applyBorder="1" applyAlignment="1">
      <alignment horizontal="left" vertical="center"/>
    </xf>
    <xf numFmtId="0" fontId="9" fillId="12" borderId="1" xfId="0" applyFont="1" applyFill="1" applyBorder="1" applyAlignment="1">
      <alignment horizontal="left" vertical="center"/>
    </xf>
    <xf numFmtId="0" fontId="10" fillId="0" borderId="17" xfId="0" applyFont="1" applyBorder="1" applyAlignment="1" applyProtection="1">
      <alignment horizontal="center"/>
      <protection locked="0"/>
    </xf>
    <xf numFmtId="0" fontId="63" fillId="4" borderId="15" xfId="0" applyFont="1" applyFill="1" applyBorder="1" applyAlignment="1">
      <alignment horizontal="left" vertical="center" wrapText="1"/>
    </xf>
    <xf numFmtId="0" fontId="63" fillId="4" borderId="37" xfId="0" applyFont="1" applyFill="1" applyBorder="1" applyAlignment="1">
      <alignment horizontal="left" vertical="center" wrapText="1"/>
    </xf>
    <xf numFmtId="0" fontId="63" fillId="4" borderId="16" xfId="0" applyFont="1" applyFill="1" applyBorder="1" applyAlignment="1">
      <alignment horizontal="left" vertical="center" wrapText="1"/>
    </xf>
    <xf numFmtId="0" fontId="44" fillId="4" borderId="18" xfId="0" applyFont="1" applyFill="1" applyBorder="1" applyAlignment="1">
      <alignment horizontal="left" vertical="top" wrapText="1"/>
    </xf>
    <xf numFmtId="0" fontId="44" fillId="4" borderId="0" xfId="0" applyFont="1" applyFill="1" applyAlignment="1">
      <alignment horizontal="left" vertical="top" wrapText="1"/>
    </xf>
    <xf numFmtId="0" fontId="44" fillId="4" borderId="19" xfId="0" applyFont="1" applyFill="1" applyBorder="1" applyAlignment="1">
      <alignment horizontal="left" vertical="top" wrapText="1"/>
    </xf>
    <xf numFmtId="0" fontId="44" fillId="4" borderId="21" xfId="0" applyFont="1" applyFill="1" applyBorder="1" applyAlignment="1">
      <alignment horizontal="left" vertical="top" wrapText="1"/>
    </xf>
    <xf numFmtId="0" fontId="44" fillId="4" borderId="26" xfId="0" applyFont="1" applyFill="1" applyBorder="1" applyAlignment="1">
      <alignment horizontal="left" vertical="top" wrapText="1"/>
    </xf>
    <xf numFmtId="0" fontId="44" fillId="4" borderId="22" xfId="0" applyFont="1" applyFill="1" applyBorder="1" applyAlignment="1">
      <alignment horizontal="left" vertical="top" wrapText="1"/>
    </xf>
    <xf numFmtId="0" fontId="5" fillId="6" borderId="1" xfId="0" applyFont="1" applyFill="1" applyBorder="1" applyAlignment="1">
      <alignment horizontal="center" vertical="center" wrapText="1"/>
    </xf>
    <xf numFmtId="0" fontId="5" fillId="4" borderId="1" xfId="0" applyFont="1" applyFill="1" applyBorder="1" applyAlignment="1" applyProtection="1">
      <alignment horizontal="center"/>
      <protection locked="0"/>
    </xf>
    <xf numFmtId="0" fontId="44" fillId="4" borderId="15" xfId="0" applyFont="1" applyFill="1" applyBorder="1" applyAlignment="1">
      <alignment horizontal="left" vertical="top" wrapText="1"/>
    </xf>
    <xf numFmtId="0" fontId="44" fillId="4" borderId="37" xfId="0" applyFont="1" applyFill="1" applyBorder="1" applyAlignment="1">
      <alignment horizontal="left" vertical="top" wrapText="1"/>
    </xf>
    <xf numFmtId="0" fontId="44" fillId="4" borderId="16" xfId="0" applyFont="1" applyFill="1" applyBorder="1" applyAlignment="1">
      <alignment horizontal="left" vertical="top" wrapText="1"/>
    </xf>
    <xf numFmtId="0" fontId="7" fillId="0" borderId="1" xfId="0" applyFont="1" applyBorder="1" applyAlignment="1">
      <alignment horizontal="left"/>
    </xf>
    <xf numFmtId="0" fontId="0" fillId="0" borderId="1" xfId="0" applyBorder="1" applyAlignment="1">
      <alignment horizontal="left"/>
    </xf>
  </cellXfs>
  <cellStyles count="4">
    <cellStyle name="Hypertextový odkaz" xfId="2" builtinId="8"/>
    <cellStyle name="Normální" xfId="0" builtinId="0"/>
    <cellStyle name="Normální 2" xfId="3" xr:uid="{00000000-0005-0000-0000-000002000000}"/>
    <cellStyle name="Procenta" xfId="1" builtinId="5"/>
  </cellStyles>
  <dxfs count="22">
    <dxf>
      <font>
        <color theme="0" tint="-0.24994659260841701"/>
      </font>
      <fill>
        <patternFill>
          <bgColor theme="2"/>
        </patternFill>
      </fill>
    </dxf>
    <dxf>
      <font>
        <color theme="0" tint="-0.24994659260841701"/>
      </font>
      <fill>
        <patternFill>
          <bgColor theme="2"/>
        </patternFill>
      </fill>
    </dxf>
    <dxf>
      <font>
        <color theme="0" tint="-0.24994659260841701"/>
      </font>
      <fill>
        <patternFill>
          <bgColor theme="2"/>
        </patternFill>
      </fill>
    </dxf>
    <dxf>
      <font>
        <color theme="0" tint="-0.24994659260841701"/>
      </font>
      <fill>
        <patternFill>
          <bgColor theme="2"/>
        </patternFill>
      </fill>
    </dxf>
    <dxf>
      <font>
        <color theme="0" tint="-0.24994659260841701"/>
      </font>
      <fill>
        <patternFill>
          <bgColor theme="2"/>
        </patternFill>
      </fill>
    </dxf>
    <dxf>
      <font>
        <color theme="0" tint="-0.24994659260841701"/>
      </font>
      <fill>
        <patternFill>
          <bgColor theme="2"/>
        </patternFill>
      </fill>
    </dxf>
    <dxf>
      <font>
        <color theme="0" tint="-0.24994659260841701"/>
      </font>
      <fill>
        <patternFill>
          <bgColor theme="2"/>
        </patternFill>
      </fill>
    </dxf>
    <dxf>
      <font>
        <color theme="0" tint="-0.24994659260841701"/>
      </font>
      <fill>
        <patternFill>
          <bgColor theme="2"/>
        </patternFill>
      </fill>
    </dxf>
    <dxf>
      <font>
        <color theme="0" tint="-0.24994659260841701"/>
      </font>
      <fill>
        <patternFill>
          <bgColor theme="2"/>
        </patternFill>
      </fill>
    </dxf>
    <dxf>
      <font>
        <color theme="0" tint="-0.24994659260841701"/>
      </font>
      <fill>
        <patternFill>
          <bgColor theme="2"/>
        </patternFill>
      </fill>
    </dxf>
    <dxf>
      <font>
        <color theme="0" tint="-0.24994659260841701"/>
      </font>
      <fill>
        <patternFill>
          <bgColor theme="2"/>
        </patternFill>
      </fill>
    </dxf>
    <dxf>
      <font>
        <color theme="0" tint="-0.24994659260841701"/>
      </font>
      <fill>
        <patternFill>
          <bgColor theme="2"/>
        </patternFill>
      </fill>
    </dxf>
    <dxf>
      <font>
        <color theme="0" tint="-0.24994659260841701"/>
      </font>
      <fill>
        <patternFill>
          <bgColor theme="2"/>
        </patternFill>
      </fill>
    </dxf>
    <dxf>
      <font>
        <color theme="0" tint="-0.24994659260841701"/>
      </font>
      <fill>
        <patternFill>
          <bgColor theme="2"/>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fill>
        <patternFill>
          <bgColor theme="0"/>
        </patternFill>
      </fill>
    </dxf>
    <dxf>
      <font>
        <b/>
        <i val="0"/>
        <color rgb="FFFF0000"/>
      </font>
      <fill>
        <patternFill patternType="none">
          <bgColor auto="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A2A7AA"/>
      <color rgb="FF33CCFF"/>
      <color rgb="FF00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533400</xdr:colOff>
          <xdr:row>1003</xdr:row>
          <xdr:rowOff>0</xdr:rowOff>
        </xdr:from>
        <xdr:to>
          <xdr:col>2</xdr:col>
          <xdr:colOff>57150</xdr:colOff>
          <xdr:row>1004</xdr:row>
          <xdr:rowOff>0</xdr:rowOff>
        </xdr:to>
        <xdr:sp macro="" textlink="">
          <xdr:nvSpPr>
            <xdr:cNvPr id="10282" name="Check Box 1066" hidden="1">
              <a:extLst>
                <a:ext uri="{63B3BB69-23CF-44E3-9099-C40C66FF867C}">
                  <a14:compatExt spid="_x0000_s10282"/>
                </a:ext>
                <a:ext uri="{FF2B5EF4-FFF2-40B4-BE49-F238E27FC236}">
                  <a16:creationId xmlns:a16="http://schemas.microsoft.com/office/drawing/2014/main" id="{00000000-0008-0000-00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1004</xdr:row>
          <xdr:rowOff>0</xdr:rowOff>
        </xdr:from>
        <xdr:to>
          <xdr:col>2</xdr:col>
          <xdr:colOff>57150</xdr:colOff>
          <xdr:row>1005</xdr:row>
          <xdr:rowOff>0</xdr:rowOff>
        </xdr:to>
        <xdr:sp macro="" textlink="">
          <xdr:nvSpPr>
            <xdr:cNvPr id="10283" name="Check Box 1067" hidden="1">
              <a:extLst>
                <a:ext uri="{63B3BB69-23CF-44E3-9099-C40C66FF867C}">
                  <a14:compatExt spid="_x0000_s10283"/>
                </a:ext>
                <a:ext uri="{FF2B5EF4-FFF2-40B4-BE49-F238E27FC236}">
                  <a16:creationId xmlns:a16="http://schemas.microsoft.com/office/drawing/2014/main" id="{00000000-0008-0000-00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1005</xdr:row>
          <xdr:rowOff>0</xdr:rowOff>
        </xdr:from>
        <xdr:to>
          <xdr:col>2</xdr:col>
          <xdr:colOff>57150</xdr:colOff>
          <xdr:row>1006</xdr:row>
          <xdr:rowOff>0</xdr:rowOff>
        </xdr:to>
        <xdr:sp macro="" textlink="">
          <xdr:nvSpPr>
            <xdr:cNvPr id="10284" name="Check Box 1068"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1006</xdr:row>
          <xdr:rowOff>0</xdr:rowOff>
        </xdr:from>
        <xdr:to>
          <xdr:col>2</xdr:col>
          <xdr:colOff>0</xdr:colOff>
          <xdr:row>1007</xdr:row>
          <xdr:rowOff>0</xdr:rowOff>
        </xdr:to>
        <xdr:sp macro="" textlink="">
          <xdr:nvSpPr>
            <xdr:cNvPr id="10285" name="Check Box 1069" hidden="1">
              <a:extLst>
                <a:ext uri="{63B3BB69-23CF-44E3-9099-C40C66FF867C}">
                  <a14:compatExt spid="_x0000_s10285"/>
                </a:ext>
                <a:ext uri="{FF2B5EF4-FFF2-40B4-BE49-F238E27FC236}">
                  <a16:creationId xmlns:a16="http://schemas.microsoft.com/office/drawing/2014/main" id="{00000000-0008-0000-00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1006</xdr:row>
          <xdr:rowOff>0</xdr:rowOff>
        </xdr:from>
        <xdr:to>
          <xdr:col>2</xdr:col>
          <xdr:colOff>0</xdr:colOff>
          <xdr:row>1007</xdr:row>
          <xdr:rowOff>0</xdr:rowOff>
        </xdr:to>
        <xdr:sp macro="" textlink="">
          <xdr:nvSpPr>
            <xdr:cNvPr id="10286" name="Check Box 1070" hidden="1">
              <a:extLst>
                <a:ext uri="{63B3BB69-23CF-44E3-9099-C40C66FF867C}">
                  <a14:compatExt spid="_x0000_s10286"/>
                </a:ext>
                <a:ext uri="{FF2B5EF4-FFF2-40B4-BE49-F238E27FC236}">
                  <a16:creationId xmlns:a16="http://schemas.microsoft.com/office/drawing/2014/main" id="{00000000-0008-0000-00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1006</xdr:row>
          <xdr:rowOff>0</xdr:rowOff>
        </xdr:from>
        <xdr:to>
          <xdr:col>2</xdr:col>
          <xdr:colOff>0</xdr:colOff>
          <xdr:row>1007</xdr:row>
          <xdr:rowOff>0</xdr:rowOff>
        </xdr:to>
        <xdr:sp macro="" textlink="">
          <xdr:nvSpPr>
            <xdr:cNvPr id="10287" name="Check Box 1071"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1006</xdr:row>
          <xdr:rowOff>0</xdr:rowOff>
        </xdr:from>
        <xdr:to>
          <xdr:col>2</xdr:col>
          <xdr:colOff>57150</xdr:colOff>
          <xdr:row>1007</xdr:row>
          <xdr:rowOff>0</xdr:rowOff>
        </xdr:to>
        <xdr:sp macro="" textlink="">
          <xdr:nvSpPr>
            <xdr:cNvPr id="10288" name="Check Box 1072"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197</xdr:row>
          <xdr:rowOff>190500</xdr:rowOff>
        </xdr:from>
        <xdr:to>
          <xdr:col>1</xdr:col>
          <xdr:colOff>666750</xdr:colOff>
          <xdr:row>198</xdr:row>
          <xdr:rowOff>200025</xdr:rowOff>
        </xdr:to>
        <xdr:sp macro="" textlink="">
          <xdr:nvSpPr>
            <xdr:cNvPr id="10289" name="Check Box 1073" hidden="1">
              <a:extLst>
                <a:ext uri="{63B3BB69-23CF-44E3-9099-C40C66FF867C}">
                  <a14:compatExt spid="_x0000_s10289"/>
                </a:ext>
                <a:ext uri="{FF2B5EF4-FFF2-40B4-BE49-F238E27FC236}">
                  <a16:creationId xmlns:a16="http://schemas.microsoft.com/office/drawing/2014/main" id="{00000000-0008-0000-00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1007</xdr:row>
          <xdr:rowOff>0</xdr:rowOff>
        </xdr:from>
        <xdr:to>
          <xdr:col>2</xdr:col>
          <xdr:colOff>0</xdr:colOff>
          <xdr:row>1008</xdr:row>
          <xdr:rowOff>9525</xdr:rowOff>
        </xdr:to>
        <xdr:sp macro="" textlink="">
          <xdr:nvSpPr>
            <xdr:cNvPr id="10331" name="Check Box 1115" hidden="1">
              <a:extLst>
                <a:ext uri="{63B3BB69-23CF-44E3-9099-C40C66FF867C}">
                  <a14:compatExt spid="_x0000_s10331"/>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1007</xdr:row>
          <xdr:rowOff>0</xdr:rowOff>
        </xdr:from>
        <xdr:to>
          <xdr:col>2</xdr:col>
          <xdr:colOff>0</xdr:colOff>
          <xdr:row>1008</xdr:row>
          <xdr:rowOff>9525</xdr:rowOff>
        </xdr:to>
        <xdr:sp macro="" textlink="">
          <xdr:nvSpPr>
            <xdr:cNvPr id="10332" name="Check Box 1116" hidden="1">
              <a:extLst>
                <a:ext uri="{63B3BB69-23CF-44E3-9099-C40C66FF867C}">
                  <a14:compatExt spid="_x0000_s10332"/>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1007</xdr:row>
          <xdr:rowOff>0</xdr:rowOff>
        </xdr:from>
        <xdr:to>
          <xdr:col>2</xdr:col>
          <xdr:colOff>0</xdr:colOff>
          <xdr:row>1008</xdr:row>
          <xdr:rowOff>9525</xdr:rowOff>
        </xdr:to>
        <xdr:sp macro="" textlink="">
          <xdr:nvSpPr>
            <xdr:cNvPr id="10333" name="Check Box 1117" hidden="1">
              <a:extLst>
                <a:ext uri="{63B3BB69-23CF-44E3-9099-C40C66FF867C}">
                  <a14:compatExt spid="_x0000_s10333"/>
                </a:ext>
                <a:ext uri="{FF2B5EF4-FFF2-40B4-BE49-F238E27FC236}">
                  <a16:creationId xmlns:a16="http://schemas.microsoft.com/office/drawing/2014/main" id="{00000000-0008-0000-00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1007</xdr:row>
          <xdr:rowOff>0</xdr:rowOff>
        </xdr:from>
        <xdr:to>
          <xdr:col>2</xdr:col>
          <xdr:colOff>57150</xdr:colOff>
          <xdr:row>1008</xdr:row>
          <xdr:rowOff>9525</xdr:rowOff>
        </xdr:to>
        <xdr:sp macro="" textlink="">
          <xdr:nvSpPr>
            <xdr:cNvPr id="10334" name="Check Box 1118" hidden="1">
              <a:extLst>
                <a:ext uri="{63B3BB69-23CF-44E3-9099-C40C66FF867C}">
                  <a14:compatExt spid="_x0000_s10334"/>
                </a:ext>
                <a:ext uri="{FF2B5EF4-FFF2-40B4-BE49-F238E27FC236}">
                  <a16:creationId xmlns:a16="http://schemas.microsoft.com/office/drawing/2014/main" id="{00000000-0008-0000-00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1011</xdr:row>
          <xdr:rowOff>0</xdr:rowOff>
        </xdr:from>
        <xdr:to>
          <xdr:col>2</xdr:col>
          <xdr:colOff>9525</xdr:colOff>
          <xdr:row>1012</xdr:row>
          <xdr:rowOff>9525</xdr:rowOff>
        </xdr:to>
        <xdr:sp macro="" textlink="">
          <xdr:nvSpPr>
            <xdr:cNvPr id="10346" name="Check Box 1130" hidden="1">
              <a:extLst>
                <a:ext uri="{63B3BB69-23CF-44E3-9099-C40C66FF867C}">
                  <a14:compatExt spid="_x0000_s10346"/>
                </a:ext>
                <a:ext uri="{FF2B5EF4-FFF2-40B4-BE49-F238E27FC236}">
                  <a16:creationId xmlns:a16="http://schemas.microsoft.com/office/drawing/2014/main" id="{00000000-0008-0000-00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1012</xdr:row>
          <xdr:rowOff>0</xdr:rowOff>
        </xdr:from>
        <xdr:to>
          <xdr:col>2</xdr:col>
          <xdr:colOff>9525</xdr:colOff>
          <xdr:row>1013</xdr:row>
          <xdr:rowOff>28575</xdr:rowOff>
        </xdr:to>
        <xdr:sp macro="" textlink="">
          <xdr:nvSpPr>
            <xdr:cNvPr id="10374" name="Check Box 1158" hidden="1">
              <a:extLst>
                <a:ext uri="{63B3BB69-23CF-44E3-9099-C40C66FF867C}">
                  <a14:compatExt spid="_x0000_s10374"/>
                </a:ext>
                <a:ext uri="{FF2B5EF4-FFF2-40B4-BE49-F238E27FC236}">
                  <a16:creationId xmlns:a16="http://schemas.microsoft.com/office/drawing/2014/main" id="{00000000-0008-0000-00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1016</xdr:row>
          <xdr:rowOff>0</xdr:rowOff>
        </xdr:from>
        <xdr:to>
          <xdr:col>2</xdr:col>
          <xdr:colOff>9525</xdr:colOff>
          <xdr:row>1017</xdr:row>
          <xdr:rowOff>0</xdr:rowOff>
        </xdr:to>
        <xdr:sp macro="" textlink="">
          <xdr:nvSpPr>
            <xdr:cNvPr id="10415" name="Check Box 1199" hidden="1">
              <a:extLst>
                <a:ext uri="{63B3BB69-23CF-44E3-9099-C40C66FF867C}">
                  <a14:compatExt spid="_x0000_s10415"/>
                </a:ext>
                <a:ext uri="{FF2B5EF4-FFF2-40B4-BE49-F238E27FC236}">
                  <a16:creationId xmlns:a16="http://schemas.microsoft.com/office/drawing/2014/main" id="{00000000-0008-0000-00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1017</xdr:row>
          <xdr:rowOff>0</xdr:rowOff>
        </xdr:from>
        <xdr:to>
          <xdr:col>2</xdr:col>
          <xdr:colOff>9525</xdr:colOff>
          <xdr:row>1018</xdr:row>
          <xdr:rowOff>0</xdr:rowOff>
        </xdr:to>
        <xdr:sp macro="" textlink="">
          <xdr:nvSpPr>
            <xdr:cNvPr id="10431" name="Check Box 1215" hidden="1">
              <a:extLst>
                <a:ext uri="{63B3BB69-23CF-44E3-9099-C40C66FF867C}">
                  <a14:compatExt spid="_x0000_s10431"/>
                </a:ext>
                <a:ext uri="{FF2B5EF4-FFF2-40B4-BE49-F238E27FC236}">
                  <a16:creationId xmlns:a16="http://schemas.microsoft.com/office/drawing/2014/main" id="{00000000-0008-0000-0000-0000B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1013</xdr:row>
          <xdr:rowOff>0</xdr:rowOff>
        </xdr:from>
        <xdr:to>
          <xdr:col>2</xdr:col>
          <xdr:colOff>9525</xdr:colOff>
          <xdr:row>1014</xdr:row>
          <xdr:rowOff>9525</xdr:rowOff>
        </xdr:to>
        <xdr:sp macro="" textlink="">
          <xdr:nvSpPr>
            <xdr:cNvPr id="10741" name="Check Box 1525" hidden="1">
              <a:extLst>
                <a:ext uri="{63B3BB69-23CF-44E3-9099-C40C66FF867C}">
                  <a14:compatExt spid="_x0000_s10741"/>
                </a:ext>
                <a:ext uri="{FF2B5EF4-FFF2-40B4-BE49-F238E27FC236}">
                  <a16:creationId xmlns:a16="http://schemas.microsoft.com/office/drawing/2014/main" id="{00000000-0008-0000-0000-0000F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1014</xdr:row>
          <xdr:rowOff>0</xdr:rowOff>
        </xdr:from>
        <xdr:to>
          <xdr:col>2</xdr:col>
          <xdr:colOff>9525</xdr:colOff>
          <xdr:row>1015</xdr:row>
          <xdr:rowOff>9525</xdr:rowOff>
        </xdr:to>
        <xdr:sp macro="" textlink="">
          <xdr:nvSpPr>
            <xdr:cNvPr id="10749" name="Check Box 1533" hidden="1">
              <a:extLst>
                <a:ext uri="{63B3BB69-23CF-44E3-9099-C40C66FF867C}">
                  <a14:compatExt spid="_x0000_s10749"/>
                </a:ext>
                <a:ext uri="{FF2B5EF4-FFF2-40B4-BE49-F238E27FC236}">
                  <a16:creationId xmlns:a16="http://schemas.microsoft.com/office/drawing/2014/main" id="{00000000-0008-0000-0000-0000F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1001</xdr:row>
          <xdr:rowOff>0</xdr:rowOff>
        </xdr:from>
        <xdr:to>
          <xdr:col>2</xdr:col>
          <xdr:colOff>57150</xdr:colOff>
          <xdr:row>1002</xdr:row>
          <xdr:rowOff>0</xdr:rowOff>
        </xdr:to>
        <xdr:sp macro="" textlink="">
          <xdr:nvSpPr>
            <xdr:cNvPr id="10759" name="Check Box 1543" hidden="1">
              <a:extLst>
                <a:ext uri="{63B3BB69-23CF-44E3-9099-C40C66FF867C}">
                  <a14:compatExt spid="_x0000_s10759"/>
                </a:ext>
                <a:ext uri="{FF2B5EF4-FFF2-40B4-BE49-F238E27FC236}">
                  <a16:creationId xmlns:a16="http://schemas.microsoft.com/office/drawing/2014/main" id="{00000000-0008-0000-0000-00000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1002</xdr:row>
          <xdr:rowOff>0</xdr:rowOff>
        </xdr:from>
        <xdr:to>
          <xdr:col>2</xdr:col>
          <xdr:colOff>57150</xdr:colOff>
          <xdr:row>1003</xdr:row>
          <xdr:rowOff>0</xdr:rowOff>
        </xdr:to>
        <xdr:sp macro="" textlink="">
          <xdr:nvSpPr>
            <xdr:cNvPr id="10760" name="Check Box 1544" hidden="1">
              <a:extLst>
                <a:ext uri="{63B3BB69-23CF-44E3-9099-C40C66FF867C}">
                  <a14:compatExt spid="_x0000_s10760"/>
                </a:ext>
                <a:ext uri="{FF2B5EF4-FFF2-40B4-BE49-F238E27FC236}">
                  <a16:creationId xmlns:a16="http://schemas.microsoft.com/office/drawing/2014/main" id="{00000000-0008-0000-0000-00000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991</xdr:row>
          <xdr:rowOff>0</xdr:rowOff>
        </xdr:from>
        <xdr:to>
          <xdr:col>2</xdr:col>
          <xdr:colOff>9525</xdr:colOff>
          <xdr:row>992</xdr:row>
          <xdr:rowOff>0</xdr:rowOff>
        </xdr:to>
        <xdr:sp macro="" textlink="">
          <xdr:nvSpPr>
            <xdr:cNvPr id="10939" name="Check Box 1723" hidden="1">
              <a:extLst>
                <a:ext uri="{63B3BB69-23CF-44E3-9099-C40C66FF867C}">
                  <a14:compatExt spid="_x0000_s10939"/>
                </a:ext>
                <a:ext uri="{FF2B5EF4-FFF2-40B4-BE49-F238E27FC236}">
                  <a16:creationId xmlns:a16="http://schemas.microsoft.com/office/drawing/2014/main" id="{00000000-0008-0000-0000-0000BB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992</xdr:row>
          <xdr:rowOff>209550</xdr:rowOff>
        </xdr:from>
        <xdr:to>
          <xdr:col>2</xdr:col>
          <xdr:colOff>9525</xdr:colOff>
          <xdr:row>1000</xdr:row>
          <xdr:rowOff>0</xdr:rowOff>
        </xdr:to>
        <xdr:sp macro="" textlink="">
          <xdr:nvSpPr>
            <xdr:cNvPr id="10973" name="Check Box 1757" hidden="1">
              <a:extLst>
                <a:ext uri="{63B3BB69-23CF-44E3-9099-C40C66FF867C}">
                  <a14:compatExt spid="_x0000_s10973"/>
                </a:ext>
                <a:ext uri="{FF2B5EF4-FFF2-40B4-BE49-F238E27FC236}">
                  <a16:creationId xmlns:a16="http://schemas.microsoft.com/office/drawing/2014/main" id="{00000000-0008-0000-0000-0000D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1000</xdr:row>
          <xdr:rowOff>0</xdr:rowOff>
        </xdr:from>
        <xdr:to>
          <xdr:col>1</xdr:col>
          <xdr:colOff>704850</xdr:colOff>
          <xdr:row>1000</xdr:row>
          <xdr:rowOff>238125</xdr:rowOff>
        </xdr:to>
        <xdr:sp macro="" textlink="">
          <xdr:nvSpPr>
            <xdr:cNvPr id="10976" name="Check Box 1760" hidden="1">
              <a:extLst>
                <a:ext uri="{63B3BB69-23CF-44E3-9099-C40C66FF867C}">
                  <a14:compatExt spid="_x0000_s10976"/>
                </a:ext>
                <a:ext uri="{FF2B5EF4-FFF2-40B4-BE49-F238E27FC236}">
                  <a16:creationId xmlns:a16="http://schemas.microsoft.com/office/drawing/2014/main" id="{00000000-0008-0000-0000-0000E0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1008</xdr:row>
          <xdr:rowOff>0</xdr:rowOff>
        </xdr:from>
        <xdr:to>
          <xdr:col>2</xdr:col>
          <xdr:colOff>0</xdr:colOff>
          <xdr:row>1009</xdr:row>
          <xdr:rowOff>9525</xdr:rowOff>
        </xdr:to>
        <xdr:sp macro="" textlink="">
          <xdr:nvSpPr>
            <xdr:cNvPr id="10977" name="Check Box 1761" hidden="1">
              <a:extLst>
                <a:ext uri="{63B3BB69-23CF-44E3-9099-C40C66FF867C}">
                  <a14:compatExt spid="_x0000_s10977"/>
                </a:ext>
                <a:ext uri="{FF2B5EF4-FFF2-40B4-BE49-F238E27FC236}">
                  <a16:creationId xmlns:a16="http://schemas.microsoft.com/office/drawing/2014/main" id="{00000000-0008-0000-0000-0000E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1008</xdr:row>
          <xdr:rowOff>0</xdr:rowOff>
        </xdr:from>
        <xdr:to>
          <xdr:col>2</xdr:col>
          <xdr:colOff>0</xdr:colOff>
          <xdr:row>1009</xdr:row>
          <xdr:rowOff>9525</xdr:rowOff>
        </xdr:to>
        <xdr:sp macro="" textlink="">
          <xdr:nvSpPr>
            <xdr:cNvPr id="10978" name="Check Box 1762" hidden="1">
              <a:extLst>
                <a:ext uri="{63B3BB69-23CF-44E3-9099-C40C66FF867C}">
                  <a14:compatExt spid="_x0000_s10978"/>
                </a:ext>
                <a:ext uri="{FF2B5EF4-FFF2-40B4-BE49-F238E27FC236}">
                  <a16:creationId xmlns:a16="http://schemas.microsoft.com/office/drawing/2014/main" id="{00000000-0008-0000-0000-0000E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1008</xdr:row>
          <xdr:rowOff>0</xdr:rowOff>
        </xdr:from>
        <xdr:to>
          <xdr:col>2</xdr:col>
          <xdr:colOff>0</xdr:colOff>
          <xdr:row>1009</xdr:row>
          <xdr:rowOff>9525</xdr:rowOff>
        </xdr:to>
        <xdr:sp macro="" textlink="">
          <xdr:nvSpPr>
            <xdr:cNvPr id="10979" name="Check Box 1763" hidden="1">
              <a:extLst>
                <a:ext uri="{63B3BB69-23CF-44E3-9099-C40C66FF867C}">
                  <a14:compatExt spid="_x0000_s10979"/>
                </a:ext>
                <a:ext uri="{FF2B5EF4-FFF2-40B4-BE49-F238E27FC236}">
                  <a16:creationId xmlns:a16="http://schemas.microsoft.com/office/drawing/2014/main" id="{00000000-0008-0000-0000-0000E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1008</xdr:row>
          <xdr:rowOff>0</xdr:rowOff>
        </xdr:from>
        <xdr:to>
          <xdr:col>2</xdr:col>
          <xdr:colOff>0</xdr:colOff>
          <xdr:row>1009</xdr:row>
          <xdr:rowOff>9525</xdr:rowOff>
        </xdr:to>
        <xdr:sp macro="" textlink="">
          <xdr:nvSpPr>
            <xdr:cNvPr id="10980" name="Check Box 1764" hidden="1">
              <a:extLst>
                <a:ext uri="{63B3BB69-23CF-44E3-9099-C40C66FF867C}">
                  <a14:compatExt spid="_x0000_s10980"/>
                </a:ext>
                <a:ext uri="{FF2B5EF4-FFF2-40B4-BE49-F238E27FC236}">
                  <a16:creationId xmlns:a16="http://schemas.microsoft.com/office/drawing/2014/main" id="{00000000-0008-0000-0000-0000E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1008</xdr:row>
          <xdr:rowOff>0</xdr:rowOff>
        </xdr:from>
        <xdr:to>
          <xdr:col>2</xdr:col>
          <xdr:colOff>0</xdr:colOff>
          <xdr:row>1009</xdr:row>
          <xdr:rowOff>9525</xdr:rowOff>
        </xdr:to>
        <xdr:sp macro="" textlink="">
          <xdr:nvSpPr>
            <xdr:cNvPr id="10981" name="Check Box 1765" hidden="1">
              <a:extLst>
                <a:ext uri="{63B3BB69-23CF-44E3-9099-C40C66FF867C}">
                  <a14:compatExt spid="_x0000_s10981"/>
                </a:ext>
                <a:ext uri="{FF2B5EF4-FFF2-40B4-BE49-F238E27FC236}">
                  <a16:creationId xmlns:a16="http://schemas.microsoft.com/office/drawing/2014/main" id="{00000000-0008-0000-0000-0000E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1008</xdr:row>
          <xdr:rowOff>0</xdr:rowOff>
        </xdr:from>
        <xdr:to>
          <xdr:col>2</xdr:col>
          <xdr:colOff>0</xdr:colOff>
          <xdr:row>1009</xdr:row>
          <xdr:rowOff>9525</xdr:rowOff>
        </xdr:to>
        <xdr:sp macro="" textlink="">
          <xdr:nvSpPr>
            <xdr:cNvPr id="10982" name="Check Box 1766" hidden="1">
              <a:extLst>
                <a:ext uri="{63B3BB69-23CF-44E3-9099-C40C66FF867C}">
                  <a14:compatExt spid="_x0000_s10982"/>
                </a:ext>
                <a:ext uri="{FF2B5EF4-FFF2-40B4-BE49-F238E27FC236}">
                  <a16:creationId xmlns:a16="http://schemas.microsoft.com/office/drawing/2014/main" id="{00000000-0008-0000-0000-0000E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1008</xdr:row>
          <xdr:rowOff>0</xdr:rowOff>
        </xdr:from>
        <xdr:to>
          <xdr:col>2</xdr:col>
          <xdr:colOff>0</xdr:colOff>
          <xdr:row>1009</xdr:row>
          <xdr:rowOff>9525</xdr:rowOff>
        </xdr:to>
        <xdr:sp macro="" textlink="">
          <xdr:nvSpPr>
            <xdr:cNvPr id="10983" name="Check Box 1767" hidden="1">
              <a:extLst>
                <a:ext uri="{63B3BB69-23CF-44E3-9099-C40C66FF867C}">
                  <a14:compatExt spid="_x0000_s10983"/>
                </a:ext>
                <a:ext uri="{FF2B5EF4-FFF2-40B4-BE49-F238E27FC236}">
                  <a16:creationId xmlns:a16="http://schemas.microsoft.com/office/drawing/2014/main" id="{00000000-0008-0000-0000-0000E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1008</xdr:row>
          <xdr:rowOff>0</xdr:rowOff>
        </xdr:from>
        <xdr:to>
          <xdr:col>2</xdr:col>
          <xdr:colOff>57150</xdr:colOff>
          <xdr:row>1009</xdr:row>
          <xdr:rowOff>9525</xdr:rowOff>
        </xdr:to>
        <xdr:sp macro="" textlink="">
          <xdr:nvSpPr>
            <xdr:cNvPr id="10984" name="Check Box 1768" hidden="1">
              <a:extLst>
                <a:ext uri="{63B3BB69-23CF-44E3-9099-C40C66FF867C}">
                  <a14:compatExt spid="_x0000_s10984"/>
                </a:ext>
                <a:ext uri="{FF2B5EF4-FFF2-40B4-BE49-F238E27FC236}">
                  <a16:creationId xmlns:a16="http://schemas.microsoft.com/office/drawing/2014/main" id="{00000000-0008-0000-0000-0000E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1009</xdr:row>
          <xdr:rowOff>0</xdr:rowOff>
        </xdr:from>
        <xdr:to>
          <xdr:col>2</xdr:col>
          <xdr:colOff>0</xdr:colOff>
          <xdr:row>1010</xdr:row>
          <xdr:rowOff>9525</xdr:rowOff>
        </xdr:to>
        <xdr:sp macro="" textlink="">
          <xdr:nvSpPr>
            <xdr:cNvPr id="10985" name="Check Box 1769" hidden="1">
              <a:extLst>
                <a:ext uri="{63B3BB69-23CF-44E3-9099-C40C66FF867C}">
                  <a14:compatExt spid="_x0000_s10985"/>
                </a:ext>
                <a:ext uri="{FF2B5EF4-FFF2-40B4-BE49-F238E27FC236}">
                  <a16:creationId xmlns:a16="http://schemas.microsoft.com/office/drawing/2014/main" id="{00000000-0008-0000-0000-0000E9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1009</xdr:row>
          <xdr:rowOff>0</xdr:rowOff>
        </xdr:from>
        <xdr:to>
          <xdr:col>2</xdr:col>
          <xdr:colOff>0</xdr:colOff>
          <xdr:row>1010</xdr:row>
          <xdr:rowOff>9525</xdr:rowOff>
        </xdr:to>
        <xdr:sp macro="" textlink="">
          <xdr:nvSpPr>
            <xdr:cNvPr id="10986" name="Check Box 1770" hidden="1">
              <a:extLst>
                <a:ext uri="{63B3BB69-23CF-44E3-9099-C40C66FF867C}">
                  <a14:compatExt spid="_x0000_s10986"/>
                </a:ext>
                <a:ext uri="{FF2B5EF4-FFF2-40B4-BE49-F238E27FC236}">
                  <a16:creationId xmlns:a16="http://schemas.microsoft.com/office/drawing/2014/main" id="{00000000-0008-0000-0000-0000E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1009</xdr:row>
          <xdr:rowOff>0</xdr:rowOff>
        </xdr:from>
        <xdr:to>
          <xdr:col>2</xdr:col>
          <xdr:colOff>0</xdr:colOff>
          <xdr:row>1010</xdr:row>
          <xdr:rowOff>9525</xdr:rowOff>
        </xdr:to>
        <xdr:sp macro="" textlink="">
          <xdr:nvSpPr>
            <xdr:cNvPr id="10987" name="Check Box 1771" hidden="1">
              <a:extLst>
                <a:ext uri="{63B3BB69-23CF-44E3-9099-C40C66FF867C}">
                  <a14:compatExt spid="_x0000_s10987"/>
                </a:ext>
                <a:ext uri="{FF2B5EF4-FFF2-40B4-BE49-F238E27FC236}">
                  <a16:creationId xmlns:a16="http://schemas.microsoft.com/office/drawing/2014/main" id="{00000000-0008-0000-0000-0000EB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1009</xdr:row>
          <xdr:rowOff>0</xdr:rowOff>
        </xdr:from>
        <xdr:to>
          <xdr:col>2</xdr:col>
          <xdr:colOff>0</xdr:colOff>
          <xdr:row>1010</xdr:row>
          <xdr:rowOff>9525</xdr:rowOff>
        </xdr:to>
        <xdr:sp macro="" textlink="">
          <xdr:nvSpPr>
            <xdr:cNvPr id="10988" name="Check Box 1772" hidden="1">
              <a:extLst>
                <a:ext uri="{63B3BB69-23CF-44E3-9099-C40C66FF867C}">
                  <a14:compatExt spid="_x0000_s10988"/>
                </a:ext>
                <a:ext uri="{FF2B5EF4-FFF2-40B4-BE49-F238E27FC236}">
                  <a16:creationId xmlns:a16="http://schemas.microsoft.com/office/drawing/2014/main" id="{00000000-0008-0000-0000-0000E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1009</xdr:row>
          <xdr:rowOff>0</xdr:rowOff>
        </xdr:from>
        <xdr:to>
          <xdr:col>2</xdr:col>
          <xdr:colOff>0</xdr:colOff>
          <xdr:row>1010</xdr:row>
          <xdr:rowOff>9525</xdr:rowOff>
        </xdr:to>
        <xdr:sp macro="" textlink="">
          <xdr:nvSpPr>
            <xdr:cNvPr id="10989" name="Check Box 1773" hidden="1">
              <a:extLst>
                <a:ext uri="{63B3BB69-23CF-44E3-9099-C40C66FF867C}">
                  <a14:compatExt spid="_x0000_s10989"/>
                </a:ext>
                <a:ext uri="{FF2B5EF4-FFF2-40B4-BE49-F238E27FC236}">
                  <a16:creationId xmlns:a16="http://schemas.microsoft.com/office/drawing/2014/main" id="{00000000-0008-0000-0000-0000E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1009</xdr:row>
          <xdr:rowOff>0</xdr:rowOff>
        </xdr:from>
        <xdr:to>
          <xdr:col>2</xdr:col>
          <xdr:colOff>0</xdr:colOff>
          <xdr:row>1010</xdr:row>
          <xdr:rowOff>9525</xdr:rowOff>
        </xdr:to>
        <xdr:sp macro="" textlink="">
          <xdr:nvSpPr>
            <xdr:cNvPr id="10990" name="Check Box 1774" hidden="1">
              <a:extLst>
                <a:ext uri="{63B3BB69-23CF-44E3-9099-C40C66FF867C}">
                  <a14:compatExt spid="_x0000_s10990"/>
                </a:ext>
                <a:ext uri="{FF2B5EF4-FFF2-40B4-BE49-F238E27FC236}">
                  <a16:creationId xmlns:a16="http://schemas.microsoft.com/office/drawing/2014/main" id="{00000000-0008-0000-0000-0000EE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1009</xdr:row>
          <xdr:rowOff>0</xdr:rowOff>
        </xdr:from>
        <xdr:to>
          <xdr:col>2</xdr:col>
          <xdr:colOff>0</xdr:colOff>
          <xdr:row>1010</xdr:row>
          <xdr:rowOff>9525</xdr:rowOff>
        </xdr:to>
        <xdr:sp macro="" textlink="">
          <xdr:nvSpPr>
            <xdr:cNvPr id="10991" name="Check Box 1775" hidden="1">
              <a:extLst>
                <a:ext uri="{63B3BB69-23CF-44E3-9099-C40C66FF867C}">
                  <a14:compatExt spid="_x0000_s10991"/>
                </a:ext>
                <a:ext uri="{FF2B5EF4-FFF2-40B4-BE49-F238E27FC236}">
                  <a16:creationId xmlns:a16="http://schemas.microsoft.com/office/drawing/2014/main" id="{00000000-0008-0000-0000-0000E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1009</xdr:row>
          <xdr:rowOff>0</xdr:rowOff>
        </xdr:from>
        <xdr:to>
          <xdr:col>2</xdr:col>
          <xdr:colOff>57150</xdr:colOff>
          <xdr:row>1010</xdr:row>
          <xdr:rowOff>9525</xdr:rowOff>
        </xdr:to>
        <xdr:sp macro="" textlink="">
          <xdr:nvSpPr>
            <xdr:cNvPr id="10992" name="Check Box 1776" hidden="1">
              <a:extLst>
                <a:ext uri="{63B3BB69-23CF-44E3-9099-C40C66FF867C}">
                  <a14:compatExt spid="_x0000_s10992"/>
                </a:ext>
                <a:ext uri="{FF2B5EF4-FFF2-40B4-BE49-F238E27FC236}">
                  <a16:creationId xmlns:a16="http://schemas.microsoft.com/office/drawing/2014/main" id="{00000000-0008-0000-0000-0000F0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1019</xdr:row>
          <xdr:rowOff>0</xdr:rowOff>
        </xdr:from>
        <xdr:to>
          <xdr:col>2</xdr:col>
          <xdr:colOff>9525</xdr:colOff>
          <xdr:row>1019</xdr:row>
          <xdr:rowOff>266700</xdr:rowOff>
        </xdr:to>
        <xdr:sp macro="" textlink="">
          <xdr:nvSpPr>
            <xdr:cNvPr id="11000" name="Check Box 1784" hidden="1">
              <a:extLst>
                <a:ext uri="{63B3BB69-23CF-44E3-9099-C40C66FF867C}">
                  <a14:compatExt spid="_x0000_s11000"/>
                </a:ext>
                <a:ext uri="{FF2B5EF4-FFF2-40B4-BE49-F238E27FC236}">
                  <a16:creationId xmlns:a16="http://schemas.microsoft.com/office/drawing/2014/main" id="{00000000-0008-0000-0000-0000F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44822</xdr:colOff>
      <xdr:row>0</xdr:row>
      <xdr:rowOff>238125</xdr:rowOff>
    </xdr:from>
    <xdr:to>
      <xdr:col>7</xdr:col>
      <xdr:colOff>705970</xdr:colOff>
      <xdr:row>0</xdr:row>
      <xdr:rowOff>862219</xdr:rowOff>
    </xdr:to>
    <xdr:pic>
      <xdr:nvPicPr>
        <xdr:cNvPr id="110" name="Obrázek 109">
          <a:extLst>
            <a:ext uri="{FF2B5EF4-FFF2-40B4-BE49-F238E27FC236}">
              <a16:creationId xmlns:a16="http://schemas.microsoft.com/office/drawing/2014/main" id="{00000000-0008-0000-0000-00006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087" y="238125"/>
          <a:ext cx="6152030" cy="624094"/>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523875</xdr:colOff>
          <xdr:row>992</xdr:row>
          <xdr:rowOff>0</xdr:rowOff>
        </xdr:from>
        <xdr:to>
          <xdr:col>2</xdr:col>
          <xdr:colOff>47625</xdr:colOff>
          <xdr:row>993</xdr:row>
          <xdr:rowOff>0</xdr:rowOff>
        </xdr:to>
        <xdr:sp macro="" textlink="">
          <xdr:nvSpPr>
            <xdr:cNvPr id="11134" name="Check Box 1918" hidden="1">
              <a:extLst>
                <a:ext uri="{63B3BB69-23CF-44E3-9099-C40C66FF867C}">
                  <a14:compatExt spid="_x0000_s11134"/>
                </a:ext>
                <a:ext uri="{FF2B5EF4-FFF2-40B4-BE49-F238E27FC236}">
                  <a16:creationId xmlns:a16="http://schemas.microsoft.com/office/drawing/2014/main" id="{00000000-0008-0000-0000-00007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198</xdr:row>
          <xdr:rowOff>200025</xdr:rowOff>
        </xdr:from>
        <xdr:to>
          <xdr:col>1</xdr:col>
          <xdr:colOff>666750</xdr:colOff>
          <xdr:row>199</xdr:row>
          <xdr:rowOff>200025</xdr:rowOff>
        </xdr:to>
        <xdr:sp macro="" textlink="">
          <xdr:nvSpPr>
            <xdr:cNvPr id="11136" name="Check Box 1920" hidden="1">
              <a:extLst>
                <a:ext uri="{63B3BB69-23CF-44E3-9099-C40C66FF867C}">
                  <a14:compatExt spid="_x0000_s11136"/>
                </a:ext>
                <a:ext uri="{FF2B5EF4-FFF2-40B4-BE49-F238E27FC236}">
                  <a16:creationId xmlns:a16="http://schemas.microsoft.com/office/drawing/2014/main" id="{00000000-0008-0000-0000-00008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rgb="FF0070C0"/>
  </sheetPr>
  <dimension ref="A1:M1034"/>
  <sheetViews>
    <sheetView showGridLines="0" tabSelected="1" view="pageBreakPreview" topLeftCell="B1" zoomScaleNormal="100" zoomScaleSheetLayoutView="100" workbookViewId="0">
      <selection activeCell="E49" sqref="E49:H49"/>
    </sheetView>
  </sheetViews>
  <sheetFormatPr defaultColWidth="17.28515625" defaultRowHeight="15" outlineLevelRow="2" x14ac:dyDescent="0.25"/>
  <cols>
    <col min="1" max="1" width="1.85546875" customWidth="1"/>
    <col min="2" max="2" width="10.5703125" customWidth="1"/>
    <col min="3" max="3" width="15.28515625" customWidth="1"/>
    <col min="4" max="4" width="14" customWidth="1"/>
    <col min="5" max="5" width="13.85546875" customWidth="1"/>
    <col min="6" max="6" width="14.85546875" customWidth="1"/>
    <col min="7" max="8" width="14" customWidth="1"/>
    <col min="9" max="9" width="2.140625" style="1" customWidth="1"/>
    <col min="10" max="10" width="2.140625" style="22" customWidth="1"/>
    <col min="11" max="11" width="51.28515625" customWidth="1"/>
    <col min="12" max="12" width="2.28515625" customWidth="1"/>
    <col min="13" max="13" width="33.28515625" customWidth="1"/>
  </cols>
  <sheetData>
    <row r="1" spans="2:11" ht="74.25" customHeight="1" x14ac:dyDescent="0.25">
      <c r="B1" s="487"/>
      <c r="C1" s="487"/>
      <c r="D1" s="487"/>
      <c r="E1" s="487"/>
      <c r="F1" s="487"/>
      <c r="G1" s="487"/>
      <c r="H1" s="487"/>
      <c r="K1" s="37" t="s">
        <v>1435</v>
      </c>
    </row>
    <row r="2" spans="2:11" ht="11.25" customHeight="1" x14ac:dyDescent="0.25">
      <c r="B2" s="2"/>
    </row>
    <row r="3" spans="2:11" ht="47.1" customHeight="1" x14ac:dyDescent="0.25">
      <c r="B3" s="488" t="s">
        <v>1422</v>
      </c>
      <c r="C3" s="489"/>
      <c r="D3" s="489"/>
      <c r="E3" s="489"/>
      <c r="F3" s="489"/>
      <c r="G3" s="489"/>
      <c r="H3" s="489"/>
      <c r="K3" s="37" t="s">
        <v>1692</v>
      </c>
    </row>
    <row r="4" spans="2:11" ht="23.25" x14ac:dyDescent="0.25">
      <c r="B4" s="3"/>
      <c r="C4" s="3"/>
      <c r="D4" s="3"/>
      <c r="E4" s="3"/>
      <c r="F4" s="3"/>
      <c r="G4" s="3"/>
      <c r="H4" s="3"/>
    </row>
    <row r="5" spans="2:11" ht="21" customHeight="1" x14ac:dyDescent="0.25">
      <c r="B5" s="490" t="s">
        <v>1156</v>
      </c>
      <c r="C5" s="490"/>
      <c r="D5" s="491" t="s">
        <v>1423</v>
      </c>
      <c r="E5" s="491"/>
      <c r="F5" s="491"/>
      <c r="G5" s="491"/>
      <c r="H5" s="491"/>
      <c r="K5" s="636" t="s">
        <v>1693</v>
      </c>
    </row>
    <row r="6" spans="2:11" ht="21" customHeight="1" x14ac:dyDescent="0.25">
      <c r="B6" s="490" t="s">
        <v>1158</v>
      </c>
      <c r="C6" s="490"/>
      <c r="D6" s="492" t="str">
        <f>IF(D19="","potřeba vyplnit v bodě 1.1 Identifikace žadatele",D19)</f>
        <v>potřeba vyplnit v bodě 1.1 Identifikace žadatele</v>
      </c>
      <c r="E6" s="492"/>
      <c r="F6" s="492"/>
      <c r="G6" s="492"/>
      <c r="H6" s="492"/>
      <c r="K6" s="636"/>
    </row>
    <row r="7" spans="2:11" ht="33.75" customHeight="1" x14ac:dyDescent="0.25">
      <c r="B7" s="490" t="s">
        <v>1394</v>
      </c>
      <c r="C7" s="490"/>
      <c r="D7" s="493" t="str">
        <f>IF(D188="","potřeba vyplnit v bodě 2 Identifikace malého projektu",D188)</f>
        <v>potřeba vyplnit v bodě 2 Identifikace malého projektu</v>
      </c>
      <c r="E7" s="493"/>
      <c r="F7" s="493"/>
      <c r="G7" s="493"/>
      <c r="H7" s="493"/>
    </row>
    <row r="8" spans="2:11" ht="21" customHeight="1" x14ac:dyDescent="0.25">
      <c r="B8" s="494" t="s">
        <v>1159</v>
      </c>
      <c r="C8" s="494"/>
      <c r="D8" s="492" t="str">
        <f>IF(D189="","potřeba vyplnit v bodě 2 Identifikace malého projektu",D189)</f>
        <v>potřeba vyplnit v bodě 2 Identifikace malého projektu</v>
      </c>
      <c r="E8" s="492"/>
      <c r="F8" s="492"/>
      <c r="G8" s="492"/>
      <c r="H8" s="492"/>
    </row>
    <row r="9" spans="2:11" ht="21" customHeight="1" x14ac:dyDescent="0.25">
      <c r="B9" s="490" t="s">
        <v>0</v>
      </c>
      <c r="C9" s="490"/>
      <c r="D9" s="495" t="s">
        <v>1694</v>
      </c>
      <c r="E9" s="496"/>
      <c r="F9" s="496"/>
      <c r="G9" s="496"/>
      <c r="H9" s="496"/>
    </row>
    <row r="10" spans="2:11" ht="21" customHeight="1" x14ac:dyDescent="0.25">
      <c r="B10" s="494" t="s">
        <v>1395</v>
      </c>
      <c r="C10" s="494"/>
      <c r="D10" s="497">
        <f>F977</f>
        <v>0</v>
      </c>
      <c r="E10" s="492"/>
      <c r="F10" s="492"/>
      <c r="G10" s="492"/>
      <c r="H10" s="492"/>
    </row>
    <row r="11" spans="2:11" ht="21" customHeight="1" x14ac:dyDescent="0.25">
      <c r="B11" s="490" t="s">
        <v>1160</v>
      </c>
      <c r="C11" s="490"/>
      <c r="D11" s="498">
        <f>F979</f>
        <v>0</v>
      </c>
      <c r="E11" s="499"/>
      <c r="F11" s="499"/>
      <c r="G11" s="499"/>
      <c r="H11" s="499"/>
    </row>
    <row r="12" spans="2:11" ht="21" customHeight="1" x14ac:dyDescent="0.25">
      <c r="B12" s="490" t="s">
        <v>1161</v>
      </c>
      <c r="C12" s="490"/>
      <c r="D12" s="503"/>
      <c r="E12" s="504"/>
      <c r="F12" s="504"/>
      <c r="G12" s="504"/>
      <c r="H12" s="504"/>
    </row>
    <row r="13" spans="2:11" ht="21" customHeight="1" x14ac:dyDescent="0.25">
      <c r="B13" s="490" t="s">
        <v>1162</v>
      </c>
      <c r="C13" s="490"/>
      <c r="D13" s="505" t="str">
        <f>IF(D54="","potřeba vyplnit v bodě 1.2 Identifikace HCP",D54)</f>
        <v>potřeba vyplnit v bodě 1.2 Identifikace HCP</v>
      </c>
      <c r="E13" s="505"/>
      <c r="F13" s="505"/>
      <c r="G13" s="505"/>
      <c r="H13" s="505"/>
    </row>
    <row r="14" spans="2:11" ht="31.5" customHeight="1" x14ac:dyDescent="0.25">
      <c r="B14" s="490" t="s">
        <v>1163</v>
      </c>
      <c r="C14" s="490"/>
      <c r="D14" s="506"/>
      <c r="E14" s="507"/>
      <c r="F14" s="507"/>
      <c r="G14" s="507"/>
      <c r="H14" s="507"/>
    </row>
    <row r="15" spans="2:11" ht="17.25" thickBot="1" x14ac:dyDescent="0.3">
      <c r="B15" s="40"/>
      <c r="C15" s="41"/>
      <c r="D15" s="41"/>
      <c r="E15" s="41"/>
      <c r="F15" s="41"/>
      <c r="G15" s="41"/>
      <c r="H15" s="41"/>
    </row>
    <row r="16" spans="2:11" ht="17.25" thickBot="1" x14ac:dyDescent="0.3">
      <c r="B16" s="500" t="s">
        <v>1393</v>
      </c>
      <c r="C16" s="501"/>
      <c r="D16" s="501"/>
      <c r="E16" s="501"/>
      <c r="F16" s="501"/>
      <c r="G16" s="501"/>
      <c r="H16" s="502"/>
    </row>
    <row r="17" spans="2:10" ht="17.25" thickBot="1" x14ac:dyDescent="0.3">
      <c r="B17" s="40"/>
      <c r="C17" s="41"/>
      <c r="D17" s="41"/>
      <c r="E17" s="41"/>
      <c r="F17" s="41"/>
      <c r="G17" s="41"/>
      <c r="H17" s="41"/>
    </row>
    <row r="18" spans="2:10" ht="16.5" x14ac:dyDescent="0.25">
      <c r="B18" s="508" t="s">
        <v>1164</v>
      </c>
      <c r="C18" s="509"/>
      <c r="D18" s="509"/>
      <c r="E18" s="509"/>
      <c r="F18" s="509"/>
      <c r="G18" s="509"/>
      <c r="H18" s="510"/>
    </row>
    <row r="19" spans="2:10" ht="15.75" customHeight="1" x14ac:dyDescent="0.25">
      <c r="B19" s="382" t="s">
        <v>1165</v>
      </c>
      <c r="C19" s="387"/>
      <c r="D19" s="511"/>
      <c r="E19" s="511"/>
      <c r="F19" s="511"/>
      <c r="G19" s="511"/>
      <c r="H19" s="512"/>
    </row>
    <row r="20" spans="2:10" ht="15.75" customHeight="1" x14ac:dyDescent="0.25">
      <c r="B20" s="382" t="s">
        <v>36</v>
      </c>
      <c r="C20" s="387"/>
      <c r="D20" s="511"/>
      <c r="E20" s="511"/>
      <c r="F20" s="511"/>
      <c r="G20" s="511"/>
      <c r="H20" s="512"/>
    </row>
    <row r="21" spans="2:10" ht="15.75" customHeight="1" x14ac:dyDescent="0.25">
      <c r="B21" s="382" t="s">
        <v>1593</v>
      </c>
      <c r="C21" s="383"/>
      <c r="D21" s="374"/>
      <c r="E21" s="375"/>
      <c r="F21" s="44" t="s">
        <v>1592</v>
      </c>
      <c r="G21" s="381"/>
      <c r="H21" s="381"/>
      <c r="I21" s="123"/>
      <c r="J21" s="123"/>
    </row>
    <row r="22" spans="2:10" ht="15.75" customHeight="1" x14ac:dyDescent="0.25">
      <c r="B22" s="382" t="s">
        <v>1166</v>
      </c>
      <c r="C22" s="387"/>
      <c r="D22" s="432"/>
      <c r="E22" s="433"/>
      <c r="F22" s="143" t="s">
        <v>37</v>
      </c>
      <c r="G22" s="432"/>
      <c r="H22" s="433"/>
    </row>
    <row r="23" spans="2:10" ht="15.75" customHeight="1" x14ac:dyDescent="0.25">
      <c r="B23" s="382" t="s">
        <v>1167</v>
      </c>
      <c r="C23" s="387"/>
      <c r="D23" s="453"/>
      <c r="E23" s="375"/>
      <c r="F23" s="198" t="s">
        <v>1168</v>
      </c>
      <c r="G23" s="453"/>
      <c r="H23" s="375"/>
    </row>
    <row r="24" spans="2:10" ht="15.75" customHeight="1" x14ac:dyDescent="0.25">
      <c r="B24" s="382" t="s">
        <v>1057</v>
      </c>
      <c r="C24" s="387"/>
      <c r="D24" s="374"/>
      <c r="E24" s="375"/>
      <c r="F24" s="42"/>
      <c r="G24" s="42"/>
      <c r="H24" s="43"/>
    </row>
    <row r="25" spans="2:10" ht="15.75" customHeight="1" x14ac:dyDescent="0.25">
      <c r="B25" s="321" t="s">
        <v>1182</v>
      </c>
      <c r="C25" s="322"/>
      <c r="D25" s="42"/>
      <c r="E25" s="42"/>
      <c r="F25" s="42"/>
      <c r="G25" s="42"/>
      <c r="H25" s="43"/>
    </row>
    <row r="26" spans="2:10" ht="25.5" x14ac:dyDescent="0.25">
      <c r="B26" s="271" t="s">
        <v>1</v>
      </c>
      <c r="C26" s="271" t="s">
        <v>1169</v>
      </c>
      <c r="D26" s="513" t="s">
        <v>1170</v>
      </c>
      <c r="E26" s="513"/>
      <c r="F26" s="513"/>
      <c r="G26" s="271" t="s">
        <v>1171</v>
      </c>
      <c r="H26" s="271" t="s">
        <v>1172</v>
      </c>
    </row>
    <row r="27" spans="2:10" ht="16.5" x14ac:dyDescent="0.25">
      <c r="B27" s="191"/>
      <c r="C27" s="191"/>
      <c r="D27" s="602"/>
      <c r="E27" s="603"/>
      <c r="F27" s="604"/>
      <c r="G27" s="191"/>
      <c r="H27" s="191"/>
    </row>
    <row r="28" spans="2:10" ht="16.5" customHeight="1" outlineLevel="1" x14ac:dyDescent="0.25">
      <c r="B28" s="305"/>
      <c r="C28" s="272"/>
      <c r="D28" s="601"/>
      <c r="E28" s="511"/>
      <c r="F28" s="512"/>
      <c r="G28" s="272"/>
      <c r="H28" s="272"/>
    </row>
    <row r="29" spans="2:10" ht="16.5" customHeight="1" outlineLevel="1" x14ac:dyDescent="0.25">
      <c r="B29" s="272"/>
      <c r="C29" s="272"/>
      <c r="D29" s="431"/>
      <c r="E29" s="431"/>
      <c r="F29" s="431"/>
      <c r="G29" s="272"/>
      <c r="H29" s="272"/>
    </row>
    <row r="30" spans="2:10" ht="15.75" customHeight="1" x14ac:dyDescent="0.25">
      <c r="B30" s="321" t="s">
        <v>1173</v>
      </c>
      <c r="C30" s="322"/>
      <c r="D30" s="345"/>
      <c r="E30" s="346"/>
      <c r="F30" s="346"/>
      <c r="G30" s="346"/>
      <c r="H30" s="347"/>
    </row>
    <row r="31" spans="2:10" ht="16.5" x14ac:dyDescent="0.25">
      <c r="B31" s="452" t="s">
        <v>1392</v>
      </c>
      <c r="C31" s="452"/>
      <c r="D31" s="452"/>
      <c r="E31" s="452"/>
      <c r="F31" s="452"/>
      <c r="G31" s="452"/>
      <c r="H31" s="452"/>
    </row>
    <row r="32" spans="2:10" ht="15.75" customHeight="1" x14ac:dyDescent="0.25">
      <c r="B32" s="382" t="s">
        <v>1174</v>
      </c>
      <c r="C32" s="387"/>
      <c r="D32" s="345"/>
      <c r="E32" s="346"/>
      <c r="F32" s="346"/>
      <c r="G32" s="346"/>
      <c r="H32" s="347"/>
    </row>
    <row r="33" spans="2:10" ht="15.75" customHeight="1" x14ac:dyDescent="0.25">
      <c r="B33" s="382" t="s">
        <v>38</v>
      </c>
      <c r="C33" s="387"/>
      <c r="D33" s="345"/>
      <c r="E33" s="346"/>
      <c r="F33" s="346"/>
      <c r="G33" s="346"/>
      <c r="H33" s="347"/>
    </row>
    <row r="34" spans="2:10" ht="15.75" customHeight="1" x14ac:dyDescent="0.25">
      <c r="B34" s="382" t="s">
        <v>1593</v>
      </c>
      <c r="C34" s="383"/>
      <c r="D34" s="374"/>
      <c r="E34" s="375"/>
      <c r="F34" s="44" t="s">
        <v>1592</v>
      </c>
      <c r="G34" s="381"/>
      <c r="H34" s="381"/>
      <c r="I34" s="123"/>
      <c r="J34" s="123"/>
    </row>
    <row r="35" spans="2:10" ht="15.75" customHeight="1" x14ac:dyDescent="0.25">
      <c r="B35" s="321" t="s">
        <v>1175</v>
      </c>
      <c r="C35" s="327"/>
      <c r="D35" s="327"/>
      <c r="E35" s="322"/>
      <c r="F35" s="42"/>
      <c r="G35" s="42"/>
      <c r="H35" s="43"/>
    </row>
    <row r="36" spans="2:10" x14ac:dyDescent="0.25">
      <c r="B36" s="273" t="s">
        <v>1</v>
      </c>
      <c r="C36" s="273" t="s">
        <v>1169</v>
      </c>
      <c r="D36" s="447" t="s">
        <v>1170</v>
      </c>
      <c r="E36" s="447"/>
      <c r="F36" s="447"/>
      <c r="G36" s="273" t="s">
        <v>1171</v>
      </c>
      <c r="H36" s="273" t="s">
        <v>1172</v>
      </c>
    </row>
    <row r="37" spans="2:10" ht="16.5" x14ac:dyDescent="0.25">
      <c r="B37" s="274"/>
      <c r="C37" s="274"/>
      <c r="D37" s="448"/>
      <c r="E37" s="448"/>
      <c r="F37" s="448"/>
      <c r="G37" s="274"/>
      <c r="H37" s="274"/>
    </row>
    <row r="38" spans="2:10" ht="16.5" outlineLevel="1" x14ac:dyDescent="0.25">
      <c r="B38" s="274"/>
      <c r="C38" s="274"/>
      <c r="D38" s="318"/>
      <c r="E38" s="319"/>
      <c r="F38" s="320"/>
      <c r="G38" s="274"/>
      <c r="H38" s="274"/>
    </row>
    <row r="39" spans="2:10" ht="16.5" customHeight="1" x14ac:dyDescent="0.25">
      <c r="B39" s="351" t="s">
        <v>1176</v>
      </c>
      <c r="C39" s="365"/>
      <c r="D39" s="365"/>
      <c r="E39" s="365"/>
      <c r="F39" s="365"/>
      <c r="G39" s="365"/>
      <c r="H39" s="352"/>
    </row>
    <row r="40" spans="2:10" ht="15.75" customHeight="1" x14ac:dyDescent="0.25">
      <c r="B40" s="321" t="s">
        <v>1178</v>
      </c>
      <c r="C40" s="327"/>
      <c r="D40" s="327"/>
      <c r="E40" s="327"/>
      <c r="F40" s="42"/>
      <c r="G40" s="42"/>
      <c r="H40" s="43"/>
    </row>
    <row r="41" spans="2:10" ht="15.75" customHeight="1" x14ac:dyDescent="0.25">
      <c r="B41" s="321" t="s">
        <v>1177</v>
      </c>
      <c r="C41" s="327"/>
      <c r="D41" s="42"/>
      <c r="E41" s="42"/>
      <c r="F41" s="42"/>
      <c r="G41" s="42"/>
      <c r="H41" s="43"/>
    </row>
    <row r="42" spans="2:10" x14ac:dyDescent="0.25">
      <c r="B42" s="273" t="s">
        <v>1</v>
      </c>
      <c r="C42" s="273" t="s">
        <v>1169</v>
      </c>
      <c r="D42" s="447" t="s">
        <v>1170</v>
      </c>
      <c r="E42" s="447"/>
      <c r="F42" s="447"/>
      <c r="G42" s="273" t="s">
        <v>1171</v>
      </c>
      <c r="H42" s="273" t="s">
        <v>1172</v>
      </c>
    </row>
    <row r="43" spans="2:10" ht="16.5" x14ac:dyDescent="0.25">
      <c r="B43" s="272"/>
      <c r="C43" s="272"/>
      <c r="D43" s="431"/>
      <c r="E43" s="431"/>
      <c r="F43" s="431"/>
      <c r="G43" s="272"/>
      <c r="H43" s="272" t="s">
        <v>1711</v>
      </c>
    </row>
    <row r="44" spans="2:10" ht="33" customHeight="1" x14ac:dyDescent="0.25">
      <c r="B44" s="321" t="s">
        <v>1179</v>
      </c>
      <c r="C44" s="327"/>
      <c r="D44" s="322"/>
      <c r="E44" s="318"/>
      <c r="F44" s="319"/>
      <c r="G44" s="319"/>
      <c r="H44" s="320"/>
    </row>
    <row r="45" spans="2:10" ht="33" customHeight="1" x14ac:dyDescent="0.25">
      <c r="B45" s="144" t="s">
        <v>1594</v>
      </c>
      <c r="C45" s="356"/>
      <c r="D45" s="357"/>
      <c r="E45" s="144" t="s">
        <v>1180</v>
      </c>
      <c r="F45" s="514"/>
      <c r="G45" s="515"/>
      <c r="H45" s="516"/>
    </row>
    <row r="46" spans="2:10" ht="15.75" customHeight="1" x14ac:dyDescent="0.25">
      <c r="B46" s="321" t="s">
        <v>1177</v>
      </c>
      <c r="C46" s="327"/>
      <c r="D46" s="42"/>
      <c r="E46" s="42"/>
      <c r="F46" s="42"/>
      <c r="G46" s="42"/>
      <c r="H46" s="43"/>
      <c r="I46" s="139"/>
      <c r="J46" s="139"/>
    </row>
    <row r="47" spans="2:10" outlineLevel="1" x14ac:dyDescent="0.25">
      <c r="B47" s="273" t="s">
        <v>1</v>
      </c>
      <c r="C47" s="273" t="s">
        <v>1169</v>
      </c>
      <c r="D47" s="447" t="s">
        <v>1170</v>
      </c>
      <c r="E47" s="447"/>
      <c r="F47" s="447"/>
      <c r="G47" s="273" t="s">
        <v>1171</v>
      </c>
      <c r="H47" s="273" t="s">
        <v>1172</v>
      </c>
    </row>
    <row r="48" spans="2:10" ht="16.5" outlineLevel="1" x14ac:dyDescent="0.25">
      <c r="B48" s="272"/>
      <c r="C48" s="272"/>
      <c r="D48" s="431"/>
      <c r="E48" s="431"/>
      <c r="F48" s="431"/>
      <c r="G48" s="272"/>
      <c r="H48" s="272"/>
    </row>
    <row r="49" spans="2:10" ht="33" customHeight="1" outlineLevel="1" x14ac:dyDescent="0.25">
      <c r="B49" s="321" t="s">
        <v>1179</v>
      </c>
      <c r="C49" s="327"/>
      <c r="D49" s="322"/>
      <c r="E49" s="318"/>
      <c r="F49" s="319"/>
      <c r="G49" s="319"/>
      <c r="H49" s="320"/>
    </row>
    <row r="50" spans="2:10" ht="33" customHeight="1" outlineLevel="1" x14ac:dyDescent="0.25">
      <c r="B50" s="144" t="s">
        <v>1594</v>
      </c>
      <c r="C50" s="356"/>
      <c r="D50" s="357"/>
      <c r="E50" s="144" t="s">
        <v>1180</v>
      </c>
      <c r="F50" s="514"/>
      <c r="G50" s="515"/>
      <c r="H50" s="516"/>
    </row>
    <row r="51" spans="2:10" ht="16.5" outlineLevel="1" x14ac:dyDescent="0.25">
      <c r="B51" s="194"/>
      <c r="C51" s="192"/>
      <c r="D51" s="192"/>
      <c r="E51" s="194"/>
      <c r="F51" s="193"/>
      <c r="G51" s="193"/>
      <c r="H51" s="193"/>
      <c r="I51" s="166"/>
      <c r="J51" s="166"/>
    </row>
    <row r="52" spans="2:10" ht="17.25" thickBot="1" x14ac:dyDescent="0.3">
      <c r="B52" s="40"/>
      <c r="C52" s="41"/>
      <c r="D52" s="41"/>
      <c r="E52" s="41"/>
      <c r="F52" s="41"/>
      <c r="G52" s="41"/>
      <c r="H52" s="41"/>
    </row>
    <row r="53" spans="2:10" ht="17.25" customHeight="1" thickBot="1" x14ac:dyDescent="0.3">
      <c r="B53" s="474" t="s">
        <v>1181</v>
      </c>
      <c r="C53" s="475"/>
      <c r="D53" s="475"/>
      <c r="E53" s="475"/>
      <c r="F53" s="475"/>
      <c r="G53" s="475"/>
      <c r="H53" s="476"/>
    </row>
    <row r="54" spans="2:10" ht="15.75" customHeight="1" x14ac:dyDescent="0.25">
      <c r="B54" s="517" t="s">
        <v>1165</v>
      </c>
      <c r="C54" s="518"/>
      <c r="D54" s="449"/>
      <c r="E54" s="450"/>
      <c r="F54" s="450"/>
      <c r="G54" s="450"/>
      <c r="H54" s="451"/>
    </row>
    <row r="55" spans="2:10" ht="15.75" customHeight="1" x14ac:dyDescent="0.25">
      <c r="B55" s="382" t="s">
        <v>36</v>
      </c>
      <c r="C55" s="387"/>
      <c r="D55" s="514"/>
      <c r="E55" s="515"/>
      <c r="F55" s="515"/>
      <c r="G55" s="515"/>
      <c r="H55" s="516"/>
    </row>
    <row r="56" spans="2:10" ht="15.75" customHeight="1" x14ac:dyDescent="0.25">
      <c r="B56" s="382" t="s">
        <v>1593</v>
      </c>
      <c r="C56" s="383"/>
      <c r="D56" s="378"/>
      <c r="E56" s="379"/>
      <c r="F56" s="44" t="s">
        <v>1592</v>
      </c>
      <c r="G56" s="384"/>
      <c r="H56" s="384"/>
      <c r="I56" s="123"/>
      <c r="J56" s="123"/>
    </row>
    <row r="57" spans="2:10" ht="15.75" customHeight="1" x14ac:dyDescent="0.25">
      <c r="B57" s="382" t="s">
        <v>1166</v>
      </c>
      <c r="C57" s="387"/>
      <c r="D57" s="345"/>
      <c r="E57" s="346"/>
      <c r="F57" s="346"/>
      <c r="G57" s="346"/>
      <c r="H57" s="347"/>
    </row>
    <row r="58" spans="2:10" ht="15.75" customHeight="1" x14ac:dyDescent="0.25">
      <c r="B58" s="382" t="s">
        <v>1057</v>
      </c>
      <c r="C58" s="387"/>
      <c r="D58" s="374"/>
      <c r="E58" s="375"/>
      <c r="F58" s="42"/>
      <c r="G58" s="42"/>
      <c r="H58" s="43"/>
    </row>
    <row r="59" spans="2:10" ht="15.75" customHeight="1" x14ac:dyDescent="0.25">
      <c r="B59" s="321" t="s">
        <v>1182</v>
      </c>
      <c r="C59" s="322"/>
      <c r="D59" s="42"/>
      <c r="E59" s="42"/>
      <c r="F59" s="42"/>
      <c r="G59" s="42"/>
      <c r="H59" s="43"/>
    </row>
    <row r="60" spans="2:10" x14ac:dyDescent="0.25">
      <c r="B60" s="273" t="s">
        <v>1</v>
      </c>
      <c r="C60" s="273" t="s">
        <v>1169</v>
      </c>
      <c r="D60" s="447" t="s">
        <v>1170</v>
      </c>
      <c r="E60" s="447"/>
      <c r="F60" s="447"/>
      <c r="G60" s="273" t="s">
        <v>1171</v>
      </c>
      <c r="H60" s="273" t="s">
        <v>1172</v>
      </c>
    </row>
    <row r="61" spans="2:10" ht="16.5" x14ac:dyDescent="0.25">
      <c r="B61" s="274"/>
      <c r="C61" s="274"/>
      <c r="D61" s="448"/>
      <c r="E61" s="448"/>
      <c r="F61" s="448"/>
      <c r="G61" s="274"/>
      <c r="H61" s="274"/>
    </row>
    <row r="62" spans="2:10" ht="16.5" x14ac:dyDescent="0.25">
      <c r="B62" s="274"/>
      <c r="C62" s="274"/>
      <c r="D62" s="268"/>
      <c r="E62" s="269"/>
      <c r="F62" s="270"/>
      <c r="G62" s="274"/>
      <c r="H62" s="274"/>
      <c r="I62" s="166"/>
      <c r="J62" s="166"/>
    </row>
    <row r="63" spans="2:10" ht="16.5" customHeight="1" outlineLevel="1" x14ac:dyDescent="0.25">
      <c r="B63" s="274"/>
      <c r="C63" s="274"/>
      <c r="D63" s="318"/>
      <c r="E63" s="319"/>
      <c r="F63" s="320"/>
      <c r="G63" s="274"/>
      <c r="H63" s="274"/>
    </row>
    <row r="64" spans="2:10" ht="33" customHeight="1" outlineLevel="1" x14ac:dyDescent="0.25">
      <c r="B64" s="321" t="s">
        <v>1179</v>
      </c>
      <c r="C64" s="327"/>
      <c r="D64" s="322"/>
      <c r="E64" s="318"/>
      <c r="F64" s="319"/>
      <c r="G64" s="319"/>
      <c r="H64" s="320"/>
    </row>
    <row r="65" spans="2:10" ht="33" customHeight="1" x14ac:dyDescent="0.25">
      <c r="B65" s="144" t="s">
        <v>1594</v>
      </c>
      <c r="C65" s="446"/>
      <c r="D65" s="357"/>
      <c r="E65" s="144" t="s">
        <v>1180</v>
      </c>
      <c r="F65" s="318"/>
      <c r="G65" s="319"/>
      <c r="H65" s="320"/>
    </row>
    <row r="66" spans="2:10" ht="16.5" customHeight="1" x14ac:dyDescent="0.25">
      <c r="B66" s="351" t="s">
        <v>1396</v>
      </c>
      <c r="C66" s="365"/>
      <c r="D66" s="365"/>
      <c r="E66" s="365"/>
      <c r="F66" s="365"/>
      <c r="G66" s="365"/>
      <c r="H66" s="352"/>
    </row>
    <row r="67" spans="2:10" ht="15.75" customHeight="1" x14ac:dyDescent="0.25">
      <c r="B67" s="382" t="s">
        <v>1174</v>
      </c>
      <c r="C67" s="387"/>
      <c r="D67" s="345"/>
      <c r="E67" s="346"/>
      <c r="F67" s="346"/>
      <c r="G67" s="346"/>
      <c r="H67" s="347"/>
    </row>
    <row r="68" spans="2:10" ht="15.75" customHeight="1" x14ac:dyDescent="0.25">
      <c r="B68" s="382" t="s">
        <v>38</v>
      </c>
      <c r="C68" s="387"/>
      <c r="D68" s="345"/>
      <c r="E68" s="346"/>
      <c r="F68" s="346"/>
      <c r="G68" s="346"/>
      <c r="H68" s="347"/>
    </row>
    <row r="69" spans="2:10" ht="15.75" customHeight="1" x14ac:dyDescent="0.25">
      <c r="B69" s="382" t="s">
        <v>1593</v>
      </c>
      <c r="C69" s="383"/>
      <c r="D69" s="374"/>
      <c r="E69" s="375"/>
      <c r="F69" s="44" t="s">
        <v>1592</v>
      </c>
      <c r="G69" s="381"/>
      <c r="H69" s="381"/>
      <c r="I69" s="123"/>
      <c r="J69" s="123"/>
    </row>
    <row r="70" spans="2:10" ht="15.75" customHeight="1" x14ac:dyDescent="0.25">
      <c r="B70" s="321" t="s">
        <v>1175</v>
      </c>
      <c r="C70" s="327"/>
      <c r="D70" s="327"/>
      <c r="E70" s="322"/>
      <c r="F70" s="42"/>
      <c r="G70" s="42"/>
      <c r="H70" s="43"/>
    </row>
    <row r="71" spans="2:10" ht="25.5" x14ac:dyDescent="0.25">
      <c r="B71" s="271" t="s">
        <v>1</v>
      </c>
      <c r="C71" s="271" t="s">
        <v>1169</v>
      </c>
      <c r="D71" s="513" t="s">
        <v>1170</v>
      </c>
      <c r="E71" s="513"/>
      <c r="F71" s="513"/>
      <c r="G71" s="271" t="s">
        <v>1171</v>
      </c>
      <c r="H71" s="271" t="s">
        <v>1172</v>
      </c>
    </row>
    <row r="72" spans="2:10" ht="16.5" x14ac:dyDescent="0.25">
      <c r="B72" s="274"/>
      <c r="C72" s="274"/>
      <c r="D72" s="318"/>
      <c r="E72" s="319"/>
      <c r="F72" s="320"/>
      <c r="G72" s="274"/>
      <c r="H72" s="274"/>
    </row>
    <row r="73" spans="2:10" ht="16.5" customHeight="1" outlineLevel="1" x14ac:dyDescent="0.25">
      <c r="B73" s="274"/>
      <c r="C73" s="274"/>
      <c r="D73" s="318"/>
      <c r="E73" s="319"/>
      <c r="F73" s="320"/>
      <c r="G73" s="274"/>
      <c r="H73" s="274"/>
    </row>
    <row r="74" spans="2:10" ht="33" customHeight="1" outlineLevel="1" x14ac:dyDescent="0.25">
      <c r="B74" s="321" t="s">
        <v>1179</v>
      </c>
      <c r="C74" s="327"/>
      <c r="D74" s="322"/>
      <c r="E74" s="318"/>
      <c r="F74" s="319"/>
      <c r="G74" s="319"/>
      <c r="H74" s="320"/>
    </row>
    <row r="75" spans="2:10" s="176" customFormat="1" ht="33" customHeight="1" x14ac:dyDescent="0.25">
      <c r="B75" s="271" t="s">
        <v>2</v>
      </c>
      <c r="C75" s="446"/>
      <c r="D75" s="357"/>
      <c r="E75" s="271" t="s">
        <v>1180</v>
      </c>
      <c r="F75" s="393"/>
      <c r="G75" s="394"/>
      <c r="H75" s="395"/>
      <c r="I75" s="175"/>
      <c r="J75" s="175"/>
    </row>
    <row r="76" spans="2:10" s="160" customFormat="1" ht="17.25" hidden="1" customHeight="1" thickBot="1" x14ac:dyDescent="0.3">
      <c r="B76" s="438" t="s">
        <v>1416</v>
      </c>
      <c r="C76" s="439"/>
      <c r="D76" s="439"/>
      <c r="E76" s="439"/>
      <c r="F76" s="439"/>
      <c r="G76" s="439"/>
      <c r="H76" s="440"/>
      <c r="I76" s="159"/>
      <c r="J76" s="159"/>
    </row>
    <row r="77" spans="2:10" s="160" customFormat="1" ht="17.25" hidden="1" customHeight="1" x14ac:dyDescent="0.25">
      <c r="B77" s="441" t="s">
        <v>1165</v>
      </c>
      <c r="C77" s="442"/>
      <c r="D77" s="443"/>
      <c r="E77" s="444"/>
      <c r="F77" s="444"/>
      <c r="G77" s="444"/>
      <c r="H77" s="445"/>
      <c r="I77" s="159"/>
      <c r="J77" s="159"/>
    </row>
    <row r="78" spans="2:10" s="160" customFormat="1" ht="17.25" hidden="1" customHeight="1" x14ac:dyDescent="0.25">
      <c r="B78" s="388" t="s">
        <v>36</v>
      </c>
      <c r="C78" s="434"/>
      <c r="D78" s="435"/>
      <c r="E78" s="436"/>
      <c r="F78" s="436"/>
      <c r="G78" s="436"/>
      <c r="H78" s="437"/>
      <c r="I78" s="159"/>
      <c r="J78" s="159"/>
    </row>
    <row r="79" spans="2:10" s="160" customFormat="1" ht="17.25" hidden="1" customHeight="1" x14ac:dyDescent="0.25">
      <c r="B79" s="388" t="s">
        <v>1453</v>
      </c>
      <c r="C79" s="389"/>
      <c r="D79" s="396"/>
      <c r="E79" s="397"/>
      <c r="F79" s="397"/>
      <c r="G79" s="396"/>
      <c r="H79" s="396"/>
      <c r="I79" s="159"/>
      <c r="J79" s="159"/>
    </row>
    <row r="80" spans="2:10" s="160" customFormat="1" ht="17.25" hidden="1" customHeight="1" x14ac:dyDescent="0.25">
      <c r="B80" s="388" t="s">
        <v>1166</v>
      </c>
      <c r="C80" s="434"/>
      <c r="D80" s="435"/>
      <c r="E80" s="436"/>
      <c r="F80" s="436"/>
      <c r="G80" s="436"/>
      <c r="H80" s="437"/>
      <c r="I80" s="159"/>
      <c r="J80" s="159"/>
    </row>
    <row r="81" spans="2:10" s="160" customFormat="1" ht="17.25" hidden="1" customHeight="1" x14ac:dyDescent="0.25">
      <c r="B81" s="388" t="s">
        <v>1057</v>
      </c>
      <c r="C81" s="434"/>
      <c r="D81" s="485"/>
      <c r="E81" s="486"/>
      <c r="F81" s="148"/>
      <c r="G81" s="148"/>
      <c r="H81" s="149"/>
      <c r="I81" s="159"/>
      <c r="J81" s="159"/>
    </row>
    <row r="82" spans="2:10" s="160" customFormat="1" ht="17.25" hidden="1" customHeight="1" x14ac:dyDescent="0.25">
      <c r="B82" s="390" t="s">
        <v>1182</v>
      </c>
      <c r="C82" s="392"/>
      <c r="D82" s="148"/>
      <c r="E82" s="148"/>
      <c r="F82" s="148"/>
      <c r="G82" s="148"/>
      <c r="H82" s="149"/>
      <c r="I82" s="159"/>
      <c r="J82" s="159"/>
    </row>
    <row r="83" spans="2:10" s="160" customFormat="1" ht="33" hidden="1" customHeight="1" x14ac:dyDescent="0.25">
      <c r="B83" s="161" t="s">
        <v>1</v>
      </c>
      <c r="C83" s="161" t="s">
        <v>1169</v>
      </c>
      <c r="D83" s="483" t="s">
        <v>1170</v>
      </c>
      <c r="E83" s="483"/>
      <c r="F83" s="483"/>
      <c r="G83" s="161" t="s">
        <v>1171</v>
      </c>
      <c r="H83" s="161" t="s">
        <v>1417</v>
      </c>
      <c r="I83" s="159"/>
      <c r="J83" s="159"/>
    </row>
    <row r="84" spans="2:10" s="160" customFormat="1" ht="17.25" hidden="1" customHeight="1" x14ac:dyDescent="0.25">
      <c r="B84" s="162"/>
      <c r="C84" s="162"/>
      <c r="D84" s="484"/>
      <c r="E84" s="484"/>
      <c r="F84" s="484"/>
      <c r="G84" s="162"/>
      <c r="H84" s="162"/>
      <c r="I84" s="159"/>
      <c r="J84" s="159"/>
    </row>
    <row r="85" spans="2:10" s="160" customFormat="1" ht="17.25" hidden="1" customHeight="1" x14ac:dyDescent="0.25">
      <c r="B85" s="162"/>
      <c r="C85" s="162"/>
      <c r="D85" s="393"/>
      <c r="E85" s="394"/>
      <c r="F85" s="395"/>
      <c r="G85" s="162"/>
      <c r="H85" s="162"/>
      <c r="I85" s="159"/>
      <c r="J85" s="159"/>
    </row>
    <row r="86" spans="2:10" s="160" customFormat="1" ht="17.25" hidden="1" customHeight="1" x14ac:dyDescent="0.25">
      <c r="B86" s="390" t="s">
        <v>1179</v>
      </c>
      <c r="C86" s="391"/>
      <c r="D86" s="392"/>
      <c r="E86" s="393"/>
      <c r="F86" s="394"/>
      <c r="G86" s="394"/>
      <c r="H86" s="395"/>
      <c r="I86" s="159"/>
      <c r="J86" s="159"/>
    </row>
    <row r="87" spans="2:10" s="160" customFormat="1" ht="33" hidden="1" customHeight="1" x14ac:dyDescent="0.25">
      <c r="B87" s="153" t="s">
        <v>2</v>
      </c>
      <c r="C87" s="393"/>
      <c r="D87" s="395"/>
      <c r="E87" s="153" t="s">
        <v>1180</v>
      </c>
      <c r="F87" s="393"/>
      <c r="G87" s="394"/>
      <c r="H87" s="395"/>
      <c r="I87" s="159"/>
      <c r="J87" s="159"/>
    </row>
    <row r="88" spans="2:10" s="160" customFormat="1" ht="17.25" hidden="1" customHeight="1" x14ac:dyDescent="0.25">
      <c r="B88" s="529" t="s">
        <v>1437</v>
      </c>
      <c r="C88" s="530"/>
      <c r="D88" s="530"/>
      <c r="E88" s="530"/>
      <c r="F88" s="530"/>
      <c r="G88" s="530"/>
      <c r="H88" s="531"/>
      <c r="I88" s="159"/>
      <c r="J88" s="159"/>
    </row>
    <row r="89" spans="2:10" s="160" customFormat="1" ht="17.25" hidden="1" customHeight="1" x14ac:dyDescent="0.25">
      <c r="B89" s="388" t="s">
        <v>1174</v>
      </c>
      <c r="C89" s="434"/>
      <c r="D89" s="435"/>
      <c r="E89" s="436"/>
      <c r="F89" s="436"/>
      <c r="G89" s="436"/>
      <c r="H89" s="437"/>
      <c r="I89" s="159"/>
      <c r="J89" s="159"/>
    </row>
    <row r="90" spans="2:10" s="160" customFormat="1" ht="17.25" hidden="1" customHeight="1" x14ac:dyDescent="0.25">
      <c r="B90" s="388" t="s">
        <v>38</v>
      </c>
      <c r="C90" s="434"/>
      <c r="D90" s="435"/>
      <c r="E90" s="436"/>
      <c r="F90" s="436"/>
      <c r="G90" s="436"/>
      <c r="H90" s="437"/>
      <c r="I90" s="159"/>
      <c r="J90" s="159"/>
    </row>
    <row r="91" spans="2:10" s="160" customFormat="1" ht="17.25" hidden="1" customHeight="1" x14ac:dyDescent="0.25">
      <c r="B91" s="388" t="s">
        <v>1453</v>
      </c>
      <c r="C91" s="389"/>
      <c r="D91" s="396"/>
      <c r="E91" s="397"/>
      <c r="F91" s="397"/>
      <c r="G91" s="396"/>
      <c r="H91" s="396"/>
      <c r="I91" s="159"/>
      <c r="J91" s="159"/>
    </row>
    <row r="92" spans="2:10" s="160" customFormat="1" ht="17.25" hidden="1" customHeight="1" x14ac:dyDescent="0.25">
      <c r="B92" s="390" t="s">
        <v>1175</v>
      </c>
      <c r="C92" s="391"/>
      <c r="D92" s="391"/>
      <c r="E92" s="392"/>
      <c r="F92" s="148"/>
      <c r="G92" s="148"/>
      <c r="H92" s="149"/>
      <c r="I92" s="159"/>
      <c r="J92" s="159"/>
    </row>
    <row r="93" spans="2:10" s="160" customFormat="1" ht="33" hidden="1" customHeight="1" x14ac:dyDescent="0.25">
      <c r="B93" s="161" t="s">
        <v>1</v>
      </c>
      <c r="C93" s="161" t="s">
        <v>1169</v>
      </c>
      <c r="D93" s="483" t="s">
        <v>1170</v>
      </c>
      <c r="E93" s="483"/>
      <c r="F93" s="483"/>
      <c r="G93" s="161" t="s">
        <v>1171</v>
      </c>
      <c r="H93" s="161" t="s">
        <v>1172</v>
      </c>
      <c r="I93" s="159"/>
      <c r="J93" s="159"/>
    </row>
    <row r="94" spans="2:10" s="160" customFormat="1" ht="17.25" hidden="1" customHeight="1" x14ac:dyDescent="0.25">
      <c r="B94" s="162"/>
      <c r="C94" s="162"/>
      <c r="D94" s="393"/>
      <c r="E94" s="394"/>
      <c r="F94" s="395"/>
      <c r="G94" s="162"/>
      <c r="H94" s="162"/>
      <c r="I94" s="159"/>
      <c r="J94" s="159"/>
    </row>
    <row r="95" spans="2:10" s="160" customFormat="1" ht="17.25" hidden="1" customHeight="1" x14ac:dyDescent="0.25">
      <c r="B95" s="162"/>
      <c r="C95" s="162"/>
      <c r="D95" s="393"/>
      <c r="E95" s="394"/>
      <c r="F95" s="395"/>
      <c r="G95" s="162"/>
      <c r="H95" s="162"/>
      <c r="I95" s="159"/>
      <c r="J95" s="159"/>
    </row>
    <row r="96" spans="2:10" s="160" customFormat="1" ht="17.25" hidden="1" customHeight="1" x14ac:dyDescent="0.25">
      <c r="B96" s="390" t="s">
        <v>1179</v>
      </c>
      <c r="C96" s="391"/>
      <c r="D96" s="392"/>
      <c r="E96" s="393"/>
      <c r="F96" s="394"/>
      <c r="G96" s="394"/>
      <c r="H96" s="395"/>
      <c r="I96" s="159"/>
      <c r="J96" s="159"/>
    </row>
    <row r="97" spans="2:10" s="160" customFormat="1" ht="33" hidden="1" customHeight="1" thickBot="1" x14ac:dyDescent="0.3">
      <c r="B97" s="153" t="s">
        <v>2</v>
      </c>
      <c r="C97" s="393"/>
      <c r="D97" s="395"/>
      <c r="E97" s="153" t="s">
        <v>1180</v>
      </c>
      <c r="F97" s="393"/>
      <c r="G97" s="394"/>
      <c r="H97" s="395"/>
      <c r="I97" s="159"/>
      <c r="J97" s="159"/>
    </row>
    <row r="98" spans="2:10" s="160" customFormat="1" ht="17.25" hidden="1" customHeight="1" thickBot="1" x14ac:dyDescent="0.3">
      <c r="B98" s="480" t="s">
        <v>1418</v>
      </c>
      <c r="C98" s="481"/>
      <c r="D98" s="481"/>
      <c r="E98" s="481"/>
      <c r="F98" s="481"/>
      <c r="G98" s="481"/>
      <c r="H98" s="482"/>
      <c r="I98" s="159"/>
      <c r="J98" s="159"/>
    </row>
    <row r="99" spans="2:10" s="160" customFormat="1" ht="17.25" hidden="1" customHeight="1" x14ac:dyDescent="0.25">
      <c r="B99" s="441" t="s">
        <v>1165</v>
      </c>
      <c r="C99" s="442"/>
      <c r="D99" s="443"/>
      <c r="E99" s="444"/>
      <c r="F99" s="444"/>
      <c r="G99" s="444"/>
      <c r="H99" s="445"/>
      <c r="I99" s="159"/>
      <c r="J99" s="159"/>
    </row>
    <row r="100" spans="2:10" s="160" customFormat="1" ht="17.25" hidden="1" customHeight="1" x14ac:dyDescent="0.25">
      <c r="B100" s="388" t="s">
        <v>36</v>
      </c>
      <c r="C100" s="434"/>
      <c r="D100" s="435"/>
      <c r="E100" s="436"/>
      <c r="F100" s="436"/>
      <c r="G100" s="436"/>
      <c r="H100" s="437"/>
      <c r="I100" s="159"/>
      <c r="J100" s="159"/>
    </row>
    <row r="101" spans="2:10" s="160" customFormat="1" ht="17.25" hidden="1" customHeight="1" x14ac:dyDescent="0.25">
      <c r="B101" s="388" t="s">
        <v>1453</v>
      </c>
      <c r="C101" s="389"/>
      <c r="D101" s="396"/>
      <c r="E101" s="397"/>
      <c r="F101" s="397"/>
      <c r="G101" s="396"/>
      <c r="H101" s="396"/>
      <c r="I101" s="159"/>
      <c r="J101" s="159"/>
    </row>
    <row r="102" spans="2:10" s="160" customFormat="1" ht="17.25" hidden="1" customHeight="1" x14ac:dyDescent="0.25">
      <c r="B102" s="388" t="s">
        <v>1166</v>
      </c>
      <c r="C102" s="434"/>
      <c r="D102" s="435"/>
      <c r="E102" s="436"/>
      <c r="F102" s="436"/>
      <c r="G102" s="436"/>
      <c r="H102" s="437"/>
      <c r="I102" s="159"/>
      <c r="J102" s="159"/>
    </row>
    <row r="103" spans="2:10" s="160" customFormat="1" ht="17.25" hidden="1" customHeight="1" x14ac:dyDescent="0.25">
      <c r="B103" s="388" t="s">
        <v>1057</v>
      </c>
      <c r="C103" s="434"/>
      <c r="D103" s="485"/>
      <c r="E103" s="486"/>
      <c r="F103" s="148"/>
      <c r="G103" s="148"/>
      <c r="H103" s="149"/>
      <c r="I103" s="159"/>
      <c r="J103" s="159"/>
    </row>
    <row r="104" spans="2:10" s="160" customFormat="1" ht="17.25" hidden="1" customHeight="1" x14ac:dyDescent="0.25">
      <c r="B104" s="390" t="s">
        <v>1182</v>
      </c>
      <c r="C104" s="392"/>
      <c r="D104" s="148"/>
      <c r="E104" s="148"/>
      <c r="F104" s="148"/>
      <c r="G104" s="148"/>
      <c r="H104" s="149"/>
      <c r="I104" s="159"/>
      <c r="J104" s="159"/>
    </row>
    <row r="105" spans="2:10" s="160" customFormat="1" ht="33" hidden="1" customHeight="1" x14ac:dyDescent="0.25">
      <c r="B105" s="161" t="s">
        <v>1</v>
      </c>
      <c r="C105" s="161" t="s">
        <v>1169</v>
      </c>
      <c r="D105" s="483" t="s">
        <v>1170</v>
      </c>
      <c r="E105" s="483"/>
      <c r="F105" s="483"/>
      <c r="G105" s="161" t="s">
        <v>1171</v>
      </c>
      <c r="H105" s="161" t="s">
        <v>1417</v>
      </c>
      <c r="I105" s="159"/>
      <c r="J105" s="159"/>
    </row>
    <row r="106" spans="2:10" s="160" customFormat="1" ht="17.25" hidden="1" customHeight="1" x14ac:dyDescent="0.25">
      <c r="B106" s="162"/>
      <c r="C106" s="162"/>
      <c r="D106" s="484"/>
      <c r="E106" s="484"/>
      <c r="F106" s="484"/>
      <c r="G106" s="162"/>
      <c r="H106" s="162"/>
      <c r="I106" s="159"/>
      <c r="J106" s="159"/>
    </row>
    <row r="107" spans="2:10" s="160" customFormat="1" ht="17.25" hidden="1" customHeight="1" x14ac:dyDescent="0.25">
      <c r="B107" s="162"/>
      <c r="C107" s="162"/>
      <c r="D107" s="393"/>
      <c r="E107" s="394"/>
      <c r="F107" s="395"/>
      <c r="G107" s="162"/>
      <c r="H107" s="162"/>
      <c r="I107" s="159"/>
      <c r="J107" s="159"/>
    </row>
    <row r="108" spans="2:10" s="160" customFormat="1" ht="17.25" hidden="1" customHeight="1" x14ac:dyDescent="0.25">
      <c r="B108" s="390" t="s">
        <v>1179</v>
      </c>
      <c r="C108" s="391"/>
      <c r="D108" s="392"/>
      <c r="E108" s="393"/>
      <c r="F108" s="394"/>
      <c r="G108" s="394"/>
      <c r="H108" s="395"/>
      <c r="I108" s="159"/>
      <c r="J108" s="159"/>
    </row>
    <row r="109" spans="2:10" s="160" customFormat="1" ht="33" hidden="1" customHeight="1" x14ac:dyDescent="0.25">
      <c r="B109" s="153" t="s">
        <v>2</v>
      </c>
      <c r="C109" s="393"/>
      <c r="D109" s="395"/>
      <c r="E109" s="153" t="s">
        <v>1180</v>
      </c>
      <c r="F109" s="393"/>
      <c r="G109" s="394"/>
      <c r="H109" s="395"/>
      <c r="I109" s="159"/>
      <c r="J109" s="159"/>
    </row>
    <row r="110" spans="2:10" s="160" customFormat="1" ht="17.25" hidden="1" customHeight="1" x14ac:dyDescent="0.25">
      <c r="B110" s="529" t="s">
        <v>1438</v>
      </c>
      <c r="C110" s="530"/>
      <c r="D110" s="530"/>
      <c r="E110" s="530"/>
      <c r="F110" s="530"/>
      <c r="G110" s="530"/>
      <c r="H110" s="531"/>
      <c r="I110" s="159"/>
      <c r="J110" s="159"/>
    </row>
    <row r="111" spans="2:10" s="160" customFormat="1" ht="17.25" hidden="1" customHeight="1" x14ac:dyDescent="0.25">
      <c r="B111" s="388" t="s">
        <v>1174</v>
      </c>
      <c r="C111" s="434"/>
      <c r="D111" s="435"/>
      <c r="E111" s="436"/>
      <c r="F111" s="436"/>
      <c r="G111" s="436"/>
      <c r="H111" s="437"/>
      <c r="I111" s="159"/>
      <c r="J111" s="159"/>
    </row>
    <row r="112" spans="2:10" s="160" customFormat="1" ht="17.25" hidden="1" customHeight="1" x14ac:dyDescent="0.25">
      <c r="B112" s="388" t="s">
        <v>38</v>
      </c>
      <c r="C112" s="434"/>
      <c r="D112" s="435"/>
      <c r="E112" s="436"/>
      <c r="F112" s="436"/>
      <c r="G112" s="436"/>
      <c r="H112" s="437"/>
      <c r="I112" s="159"/>
      <c r="J112" s="159"/>
    </row>
    <row r="113" spans="2:10" s="160" customFormat="1" ht="17.25" hidden="1" customHeight="1" x14ac:dyDescent="0.25">
      <c r="B113" s="388" t="s">
        <v>1453</v>
      </c>
      <c r="C113" s="389"/>
      <c r="D113" s="396"/>
      <c r="E113" s="397"/>
      <c r="F113" s="397"/>
      <c r="G113" s="396"/>
      <c r="H113" s="396"/>
      <c r="I113" s="159"/>
      <c r="J113" s="159"/>
    </row>
    <row r="114" spans="2:10" s="160" customFormat="1" ht="17.25" hidden="1" customHeight="1" x14ac:dyDescent="0.25">
      <c r="B114" s="390" t="s">
        <v>1175</v>
      </c>
      <c r="C114" s="391"/>
      <c r="D114" s="391"/>
      <c r="E114" s="392"/>
      <c r="F114" s="148"/>
      <c r="G114" s="148"/>
      <c r="H114" s="149"/>
      <c r="I114" s="159"/>
      <c r="J114" s="159"/>
    </row>
    <row r="115" spans="2:10" s="160" customFormat="1" ht="33" hidden="1" customHeight="1" x14ac:dyDescent="0.25">
      <c r="B115" s="161" t="s">
        <v>1</v>
      </c>
      <c r="C115" s="161" t="s">
        <v>1169</v>
      </c>
      <c r="D115" s="483" t="s">
        <v>1170</v>
      </c>
      <c r="E115" s="483"/>
      <c r="F115" s="483"/>
      <c r="G115" s="161" t="s">
        <v>1171</v>
      </c>
      <c r="H115" s="161" t="s">
        <v>1172</v>
      </c>
      <c r="I115" s="159"/>
      <c r="J115" s="159"/>
    </row>
    <row r="116" spans="2:10" s="160" customFormat="1" ht="17.25" hidden="1" customHeight="1" x14ac:dyDescent="0.25">
      <c r="B116" s="162"/>
      <c r="C116" s="162"/>
      <c r="D116" s="393"/>
      <c r="E116" s="394"/>
      <c r="F116" s="395"/>
      <c r="G116" s="162"/>
      <c r="H116" s="162"/>
      <c r="I116" s="159"/>
      <c r="J116" s="159"/>
    </row>
    <row r="117" spans="2:10" s="160" customFormat="1" ht="17.25" hidden="1" customHeight="1" x14ac:dyDescent="0.25">
      <c r="B117" s="162"/>
      <c r="C117" s="162"/>
      <c r="D117" s="393"/>
      <c r="E117" s="394"/>
      <c r="F117" s="395"/>
      <c r="G117" s="162"/>
      <c r="H117" s="162"/>
      <c r="I117" s="159"/>
      <c r="J117" s="159"/>
    </row>
    <row r="118" spans="2:10" s="160" customFormat="1" ht="17.25" hidden="1" customHeight="1" x14ac:dyDescent="0.25">
      <c r="B118" s="390" t="s">
        <v>1179</v>
      </c>
      <c r="C118" s="391"/>
      <c r="D118" s="392"/>
      <c r="E118" s="393"/>
      <c r="F118" s="394"/>
      <c r="G118" s="394"/>
      <c r="H118" s="395"/>
      <c r="I118" s="159"/>
      <c r="J118" s="159"/>
    </row>
    <row r="119" spans="2:10" s="160" customFormat="1" ht="33" hidden="1" customHeight="1" thickBot="1" x14ac:dyDescent="0.3">
      <c r="B119" s="153" t="s">
        <v>2</v>
      </c>
      <c r="C119" s="393"/>
      <c r="D119" s="395"/>
      <c r="E119" s="153" t="s">
        <v>1180</v>
      </c>
      <c r="F119" s="393"/>
      <c r="G119" s="394"/>
      <c r="H119" s="395"/>
      <c r="I119" s="159"/>
      <c r="J119" s="159"/>
    </row>
    <row r="120" spans="2:10" s="160" customFormat="1" ht="17.25" hidden="1" customHeight="1" thickBot="1" x14ac:dyDescent="0.3">
      <c r="B120" s="480" t="s">
        <v>1419</v>
      </c>
      <c r="C120" s="481"/>
      <c r="D120" s="481"/>
      <c r="E120" s="481"/>
      <c r="F120" s="481"/>
      <c r="G120" s="481"/>
      <c r="H120" s="482"/>
      <c r="I120" s="159"/>
      <c r="J120" s="159"/>
    </row>
    <row r="121" spans="2:10" s="160" customFormat="1" ht="17.25" hidden="1" customHeight="1" x14ac:dyDescent="0.25">
      <c r="B121" s="441" t="s">
        <v>1165</v>
      </c>
      <c r="C121" s="442"/>
      <c r="D121" s="443"/>
      <c r="E121" s="444"/>
      <c r="F121" s="444"/>
      <c r="G121" s="444"/>
      <c r="H121" s="445"/>
      <c r="I121" s="159"/>
      <c r="J121" s="159"/>
    </row>
    <row r="122" spans="2:10" s="160" customFormat="1" ht="17.25" hidden="1" customHeight="1" x14ac:dyDescent="0.25">
      <c r="B122" s="388" t="s">
        <v>36</v>
      </c>
      <c r="C122" s="434"/>
      <c r="D122" s="435"/>
      <c r="E122" s="436"/>
      <c r="F122" s="436"/>
      <c r="G122" s="436"/>
      <c r="H122" s="437"/>
      <c r="I122" s="159"/>
      <c r="J122" s="159"/>
    </row>
    <row r="123" spans="2:10" s="160" customFormat="1" ht="17.25" hidden="1" customHeight="1" x14ac:dyDescent="0.25">
      <c r="B123" s="388" t="s">
        <v>1453</v>
      </c>
      <c r="C123" s="389"/>
      <c r="D123" s="396"/>
      <c r="E123" s="397"/>
      <c r="F123" s="397"/>
      <c r="G123" s="396"/>
      <c r="H123" s="396"/>
      <c r="I123" s="159"/>
      <c r="J123" s="159"/>
    </row>
    <row r="124" spans="2:10" s="160" customFormat="1" ht="17.25" hidden="1" customHeight="1" x14ac:dyDescent="0.25">
      <c r="B124" s="388" t="s">
        <v>1166</v>
      </c>
      <c r="C124" s="434"/>
      <c r="D124" s="435"/>
      <c r="E124" s="436"/>
      <c r="F124" s="436"/>
      <c r="G124" s="436"/>
      <c r="H124" s="437"/>
      <c r="I124" s="159"/>
      <c r="J124" s="159"/>
    </row>
    <row r="125" spans="2:10" s="160" customFormat="1" ht="17.25" hidden="1" customHeight="1" x14ac:dyDescent="0.25">
      <c r="B125" s="388" t="s">
        <v>1057</v>
      </c>
      <c r="C125" s="434"/>
      <c r="D125" s="485"/>
      <c r="E125" s="486"/>
      <c r="F125" s="148"/>
      <c r="G125" s="148"/>
      <c r="H125" s="149"/>
      <c r="I125" s="159"/>
      <c r="J125" s="159"/>
    </row>
    <row r="126" spans="2:10" s="160" customFormat="1" ht="17.25" hidden="1" customHeight="1" x14ac:dyDescent="0.25">
      <c r="B126" s="390" t="s">
        <v>1182</v>
      </c>
      <c r="C126" s="392"/>
      <c r="D126" s="148"/>
      <c r="E126" s="148"/>
      <c r="F126" s="148"/>
      <c r="G126" s="148"/>
      <c r="H126" s="149"/>
      <c r="I126" s="159"/>
      <c r="J126" s="159"/>
    </row>
    <row r="127" spans="2:10" s="160" customFormat="1" ht="33" hidden="1" customHeight="1" x14ac:dyDescent="0.25">
      <c r="B127" s="161" t="s">
        <v>1</v>
      </c>
      <c r="C127" s="161" t="s">
        <v>1169</v>
      </c>
      <c r="D127" s="483" t="s">
        <v>1170</v>
      </c>
      <c r="E127" s="483"/>
      <c r="F127" s="483"/>
      <c r="G127" s="161" t="s">
        <v>1171</v>
      </c>
      <c r="H127" s="161" t="s">
        <v>1417</v>
      </c>
      <c r="I127" s="159"/>
      <c r="J127" s="159"/>
    </row>
    <row r="128" spans="2:10" s="160" customFormat="1" ht="17.25" hidden="1" customHeight="1" x14ac:dyDescent="0.25">
      <c r="B128" s="162"/>
      <c r="C128" s="162"/>
      <c r="D128" s="484"/>
      <c r="E128" s="484"/>
      <c r="F128" s="484"/>
      <c r="G128" s="162"/>
      <c r="H128" s="162"/>
      <c r="I128" s="159"/>
      <c r="J128" s="159"/>
    </row>
    <row r="129" spans="2:10" s="160" customFormat="1" ht="17.25" hidden="1" customHeight="1" x14ac:dyDescent="0.25">
      <c r="B129" s="162"/>
      <c r="C129" s="162"/>
      <c r="D129" s="393"/>
      <c r="E129" s="394"/>
      <c r="F129" s="395"/>
      <c r="G129" s="162"/>
      <c r="H129" s="162"/>
      <c r="I129" s="159"/>
      <c r="J129" s="159"/>
    </row>
    <row r="130" spans="2:10" s="160" customFormat="1" ht="17.25" hidden="1" customHeight="1" x14ac:dyDescent="0.25">
      <c r="B130" s="390" t="s">
        <v>1179</v>
      </c>
      <c r="C130" s="391"/>
      <c r="D130" s="392"/>
      <c r="E130" s="393"/>
      <c r="F130" s="394"/>
      <c r="G130" s="394"/>
      <c r="H130" s="395"/>
      <c r="I130" s="159"/>
      <c r="J130" s="159"/>
    </row>
    <row r="131" spans="2:10" s="160" customFormat="1" ht="33" hidden="1" customHeight="1" x14ac:dyDescent="0.25">
      <c r="B131" s="153" t="s">
        <v>2</v>
      </c>
      <c r="C131" s="393"/>
      <c r="D131" s="395"/>
      <c r="E131" s="153" t="s">
        <v>1180</v>
      </c>
      <c r="F131" s="393"/>
      <c r="G131" s="394"/>
      <c r="H131" s="395"/>
      <c r="I131" s="159"/>
      <c r="J131" s="159"/>
    </row>
    <row r="132" spans="2:10" s="160" customFormat="1" ht="17.25" hidden="1" customHeight="1" x14ac:dyDescent="0.25">
      <c r="B132" s="529" t="s">
        <v>1439</v>
      </c>
      <c r="C132" s="530"/>
      <c r="D132" s="530"/>
      <c r="E132" s="530"/>
      <c r="F132" s="530"/>
      <c r="G132" s="530"/>
      <c r="H132" s="531"/>
      <c r="I132" s="159"/>
      <c r="J132" s="159"/>
    </row>
    <row r="133" spans="2:10" s="160" customFormat="1" ht="17.25" hidden="1" customHeight="1" x14ac:dyDescent="0.25">
      <c r="B133" s="388" t="s">
        <v>1174</v>
      </c>
      <c r="C133" s="434"/>
      <c r="D133" s="435"/>
      <c r="E133" s="436"/>
      <c r="F133" s="436"/>
      <c r="G133" s="436"/>
      <c r="H133" s="437"/>
      <c r="I133" s="159"/>
      <c r="J133" s="159"/>
    </row>
    <row r="134" spans="2:10" s="160" customFormat="1" ht="17.25" hidden="1" customHeight="1" x14ac:dyDescent="0.25">
      <c r="B134" s="388" t="s">
        <v>38</v>
      </c>
      <c r="C134" s="434"/>
      <c r="D134" s="435"/>
      <c r="E134" s="436"/>
      <c r="F134" s="436"/>
      <c r="G134" s="436"/>
      <c r="H134" s="437"/>
      <c r="I134" s="159"/>
      <c r="J134" s="159"/>
    </row>
    <row r="135" spans="2:10" s="160" customFormat="1" ht="17.25" hidden="1" customHeight="1" x14ac:dyDescent="0.25">
      <c r="B135" s="388" t="s">
        <v>1453</v>
      </c>
      <c r="C135" s="389"/>
      <c r="D135" s="396"/>
      <c r="E135" s="397"/>
      <c r="F135" s="397"/>
      <c r="G135" s="396"/>
      <c r="H135" s="396"/>
      <c r="I135" s="159"/>
      <c r="J135" s="159"/>
    </row>
    <row r="136" spans="2:10" s="160" customFormat="1" ht="17.25" hidden="1" customHeight="1" x14ac:dyDescent="0.25">
      <c r="B136" s="390" t="s">
        <v>1175</v>
      </c>
      <c r="C136" s="391"/>
      <c r="D136" s="391"/>
      <c r="E136" s="392"/>
      <c r="F136" s="148"/>
      <c r="G136" s="148"/>
      <c r="H136" s="149"/>
      <c r="I136" s="159"/>
      <c r="J136" s="159"/>
    </row>
    <row r="137" spans="2:10" s="160" customFormat="1" ht="33" hidden="1" customHeight="1" x14ac:dyDescent="0.25">
      <c r="B137" s="161" t="s">
        <v>1</v>
      </c>
      <c r="C137" s="161" t="s">
        <v>1169</v>
      </c>
      <c r="D137" s="483" t="s">
        <v>1170</v>
      </c>
      <c r="E137" s="483"/>
      <c r="F137" s="483"/>
      <c r="G137" s="161" t="s">
        <v>1171</v>
      </c>
      <c r="H137" s="161" t="s">
        <v>1172</v>
      </c>
      <c r="I137" s="159"/>
      <c r="J137" s="159"/>
    </row>
    <row r="138" spans="2:10" s="160" customFormat="1" ht="17.25" hidden="1" customHeight="1" x14ac:dyDescent="0.25">
      <c r="B138" s="162"/>
      <c r="C138" s="162"/>
      <c r="D138" s="393"/>
      <c r="E138" s="394"/>
      <c r="F138" s="395"/>
      <c r="G138" s="162"/>
      <c r="H138" s="162"/>
      <c r="I138" s="159"/>
      <c r="J138" s="159"/>
    </row>
    <row r="139" spans="2:10" s="160" customFormat="1" ht="17.25" hidden="1" customHeight="1" x14ac:dyDescent="0.25">
      <c r="B139" s="162"/>
      <c r="C139" s="162"/>
      <c r="D139" s="393"/>
      <c r="E139" s="394"/>
      <c r="F139" s="395"/>
      <c r="G139" s="162"/>
      <c r="H139" s="162"/>
      <c r="I139" s="159"/>
      <c r="J139" s="159"/>
    </row>
    <row r="140" spans="2:10" s="160" customFormat="1" ht="17.25" hidden="1" customHeight="1" x14ac:dyDescent="0.25">
      <c r="B140" s="390" t="s">
        <v>1179</v>
      </c>
      <c r="C140" s="391"/>
      <c r="D140" s="392"/>
      <c r="E140" s="393"/>
      <c r="F140" s="394"/>
      <c r="G140" s="394"/>
      <c r="H140" s="395"/>
      <c r="I140" s="159"/>
      <c r="J140" s="159"/>
    </row>
    <row r="141" spans="2:10" s="164" customFormat="1" ht="33" hidden="1" customHeight="1" thickBot="1" x14ac:dyDescent="0.3">
      <c r="B141" s="153" t="s">
        <v>2</v>
      </c>
      <c r="C141" s="393"/>
      <c r="D141" s="395"/>
      <c r="E141" s="153" t="s">
        <v>1180</v>
      </c>
      <c r="F141" s="393"/>
      <c r="G141" s="394"/>
      <c r="H141" s="395"/>
      <c r="I141" s="163"/>
      <c r="J141" s="163"/>
    </row>
    <row r="142" spans="2:10" s="160" customFormat="1" ht="17.25" hidden="1" customHeight="1" thickBot="1" x14ac:dyDescent="0.3">
      <c r="B142" s="480" t="s">
        <v>1420</v>
      </c>
      <c r="C142" s="481"/>
      <c r="D142" s="481"/>
      <c r="E142" s="481"/>
      <c r="F142" s="481"/>
      <c r="G142" s="481"/>
      <c r="H142" s="482"/>
      <c r="I142" s="159"/>
      <c r="J142" s="159"/>
    </row>
    <row r="143" spans="2:10" s="160" customFormat="1" ht="17.25" hidden="1" customHeight="1" x14ac:dyDescent="0.25">
      <c r="B143" s="441" t="s">
        <v>1165</v>
      </c>
      <c r="C143" s="442"/>
      <c r="D143" s="443"/>
      <c r="E143" s="444"/>
      <c r="F143" s="444"/>
      <c r="G143" s="444"/>
      <c r="H143" s="445"/>
      <c r="I143" s="159"/>
      <c r="J143" s="159"/>
    </row>
    <row r="144" spans="2:10" s="160" customFormat="1" ht="17.25" hidden="1" customHeight="1" x14ac:dyDescent="0.25">
      <c r="B144" s="388" t="s">
        <v>36</v>
      </c>
      <c r="C144" s="434"/>
      <c r="D144" s="435"/>
      <c r="E144" s="436"/>
      <c r="F144" s="436"/>
      <c r="G144" s="436"/>
      <c r="H144" s="437"/>
      <c r="I144" s="159"/>
      <c r="J144" s="159"/>
    </row>
    <row r="145" spans="2:10" s="160" customFormat="1" ht="17.25" hidden="1" customHeight="1" x14ac:dyDescent="0.25">
      <c r="B145" s="388" t="s">
        <v>1453</v>
      </c>
      <c r="C145" s="389"/>
      <c r="D145" s="396"/>
      <c r="E145" s="397"/>
      <c r="F145" s="397"/>
      <c r="G145" s="396"/>
      <c r="H145" s="396"/>
      <c r="I145" s="159"/>
      <c r="J145" s="159"/>
    </row>
    <row r="146" spans="2:10" s="160" customFormat="1" ht="17.25" hidden="1" customHeight="1" x14ac:dyDescent="0.25">
      <c r="B146" s="388" t="s">
        <v>1166</v>
      </c>
      <c r="C146" s="434"/>
      <c r="D146" s="435"/>
      <c r="E146" s="436"/>
      <c r="F146" s="436"/>
      <c r="G146" s="436"/>
      <c r="H146" s="437"/>
      <c r="I146" s="159"/>
      <c r="J146" s="159"/>
    </row>
    <row r="147" spans="2:10" s="160" customFormat="1" ht="17.25" hidden="1" customHeight="1" x14ac:dyDescent="0.25">
      <c r="B147" s="388" t="s">
        <v>1057</v>
      </c>
      <c r="C147" s="434"/>
      <c r="D147" s="485"/>
      <c r="E147" s="486"/>
      <c r="F147" s="148"/>
      <c r="G147" s="148"/>
      <c r="H147" s="149"/>
      <c r="I147" s="159"/>
      <c r="J147" s="159"/>
    </row>
    <row r="148" spans="2:10" s="160" customFormat="1" ht="17.25" hidden="1" customHeight="1" x14ac:dyDescent="0.25">
      <c r="B148" s="390" t="s">
        <v>1182</v>
      </c>
      <c r="C148" s="392"/>
      <c r="D148" s="148"/>
      <c r="E148" s="148"/>
      <c r="F148" s="148"/>
      <c r="G148" s="148"/>
      <c r="H148" s="149"/>
      <c r="I148" s="159"/>
      <c r="J148" s="159"/>
    </row>
    <row r="149" spans="2:10" s="160" customFormat="1" ht="33" hidden="1" customHeight="1" x14ac:dyDescent="0.25">
      <c r="B149" s="161" t="s">
        <v>1</v>
      </c>
      <c r="C149" s="161" t="s">
        <v>1169</v>
      </c>
      <c r="D149" s="483" t="s">
        <v>1170</v>
      </c>
      <c r="E149" s="483"/>
      <c r="F149" s="483"/>
      <c r="G149" s="161" t="s">
        <v>1171</v>
      </c>
      <c r="H149" s="161" t="s">
        <v>1417</v>
      </c>
      <c r="I149" s="159"/>
      <c r="J149" s="159"/>
    </row>
    <row r="150" spans="2:10" s="160" customFormat="1" ht="17.25" hidden="1" customHeight="1" x14ac:dyDescent="0.25">
      <c r="B150" s="162"/>
      <c r="C150" s="162"/>
      <c r="D150" s="484"/>
      <c r="E150" s="484"/>
      <c r="F150" s="484"/>
      <c r="G150" s="162"/>
      <c r="H150" s="162"/>
      <c r="I150" s="159"/>
      <c r="J150" s="159"/>
    </row>
    <row r="151" spans="2:10" s="160" customFormat="1" ht="17.25" hidden="1" customHeight="1" x14ac:dyDescent="0.25">
      <c r="B151" s="162"/>
      <c r="C151" s="162"/>
      <c r="D151" s="393"/>
      <c r="E151" s="394"/>
      <c r="F151" s="395"/>
      <c r="G151" s="162"/>
      <c r="H151" s="162"/>
      <c r="I151" s="159"/>
      <c r="J151" s="159"/>
    </row>
    <row r="152" spans="2:10" s="160" customFormat="1" ht="17.25" hidden="1" customHeight="1" x14ac:dyDescent="0.25">
      <c r="B152" s="390" t="s">
        <v>1179</v>
      </c>
      <c r="C152" s="391"/>
      <c r="D152" s="392"/>
      <c r="E152" s="393"/>
      <c r="F152" s="394"/>
      <c r="G152" s="394"/>
      <c r="H152" s="395"/>
      <c r="I152" s="159"/>
      <c r="J152" s="159"/>
    </row>
    <row r="153" spans="2:10" s="160" customFormat="1" ht="33" hidden="1" customHeight="1" x14ac:dyDescent="0.25">
      <c r="B153" s="153" t="s">
        <v>2</v>
      </c>
      <c r="C153" s="393"/>
      <c r="D153" s="395"/>
      <c r="E153" s="153" t="s">
        <v>1180</v>
      </c>
      <c r="F153" s="393"/>
      <c r="G153" s="394"/>
      <c r="H153" s="395"/>
      <c r="I153" s="159"/>
      <c r="J153" s="159"/>
    </row>
    <row r="154" spans="2:10" s="160" customFormat="1" ht="17.25" hidden="1" customHeight="1" x14ac:dyDescent="0.25">
      <c r="B154" s="529" t="s">
        <v>1440</v>
      </c>
      <c r="C154" s="530"/>
      <c r="D154" s="530"/>
      <c r="E154" s="530"/>
      <c r="F154" s="530"/>
      <c r="G154" s="530"/>
      <c r="H154" s="531"/>
      <c r="I154" s="159"/>
      <c r="J154" s="159"/>
    </row>
    <row r="155" spans="2:10" s="160" customFormat="1" ht="17.25" hidden="1" customHeight="1" x14ac:dyDescent="0.25">
      <c r="B155" s="388" t="s">
        <v>1174</v>
      </c>
      <c r="C155" s="434"/>
      <c r="D155" s="435"/>
      <c r="E155" s="436"/>
      <c r="F155" s="436"/>
      <c r="G155" s="436"/>
      <c r="H155" s="437"/>
      <c r="I155" s="159"/>
      <c r="J155" s="159"/>
    </row>
    <row r="156" spans="2:10" s="160" customFormat="1" ht="17.25" hidden="1" customHeight="1" x14ac:dyDescent="0.25">
      <c r="B156" s="388" t="s">
        <v>38</v>
      </c>
      <c r="C156" s="434"/>
      <c r="D156" s="435"/>
      <c r="E156" s="436"/>
      <c r="F156" s="436"/>
      <c r="G156" s="436"/>
      <c r="H156" s="437"/>
      <c r="I156" s="159"/>
      <c r="J156" s="159"/>
    </row>
    <row r="157" spans="2:10" s="160" customFormat="1" ht="17.25" hidden="1" customHeight="1" x14ac:dyDescent="0.25">
      <c r="B157" s="388" t="s">
        <v>1453</v>
      </c>
      <c r="C157" s="389"/>
      <c r="D157" s="396"/>
      <c r="E157" s="397"/>
      <c r="F157" s="397"/>
      <c r="G157" s="396"/>
      <c r="H157" s="396"/>
      <c r="I157" s="159"/>
      <c r="J157" s="159"/>
    </row>
    <row r="158" spans="2:10" s="160" customFormat="1" ht="17.25" hidden="1" customHeight="1" x14ac:dyDescent="0.25">
      <c r="B158" s="390" t="s">
        <v>1175</v>
      </c>
      <c r="C158" s="391"/>
      <c r="D158" s="391"/>
      <c r="E158" s="392"/>
      <c r="F158" s="148"/>
      <c r="G158" s="148"/>
      <c r="H158" s="149"/>
      <c r="I158" s="159"/>
      <c r="J158" s="159"/>
    </row>
    <row r="159" spans="2:10" s="160" customFormat="1" ht="33" hidden="1" customHeight="1" x14ac:dyDescent="0.25">
      <c r="B159" s="161" t="s">
        <v>1</v>
      </c>
      <c r="C159" s="161" t="s">
        <v>1169</v>
      </c>
      <c r="D159" s="483" t="s">
        <v>1170</v>
      </c>
      <c r="E159" s="483"/>
      <c r="F159" s="483"/>
      <c r="G159" s="161" t="s">
        <v>1171</v>
      </c>
      <c r="H159" s="161" t="s">
        <v>1172</v>
      </c>
      <c r="I159" s="159"/>
      <c r="J159" s="159"/>
    </row>
    <row r="160" spans="2:10" s="160" customFormat="1" ht="17.25" hidden="1" customHeight="1" x14ac:dyDescent="0.25">
      <c r="B160" s="162"/>
      <c r="C160" s="162"/>
      <c r="D160" s="393"/>
      <c r="E160" s="394"/>
      <c r="F160" s="395"/>
      <c r="G160" s="162"/>
      <c r="H160" s="162"/>
      <c r="I160" s="159"/>
      <c r="J160" s="159"/>
    </row>
    <row r="161" spans="2:10" s="160" customFormat="1" ht="17.25" hidden="1" customHeight="1" x14ac:dyDescent="0.25">
      <c r="B161" s="162"/>
      <c r="C161" s="162"/>
      <c r="D161" s="393"/>
      <c r="E161" s="394"/>
      <c r="F161" s="395"/>
      <c r="G161" s="162"/>
      <c r="H161" s="162"/>
      <c r="I161" s="159"/>
      <c r="J161" s="159"/>
    </row>
    <row r="162" spans="2:10" s="160" customFormat="1" ht="17.25" hidden="1" customHeight="1" x14ac:dyDescent="0.25">
      <c r="B162" s="390" t="s">
        <v>1179</v>
      </c>
      <c r="C162" s="391"/>
      <c r="D162" s="392"/>
      <c r="E162" s="393"/>
      <c r="F162" s="394"/>
      <c r="G162" s="394"/>
      <c r="H162" s="395"/>
      <c r="I162" s="159"/>
      <c r="J162" s="159"/>
    </row>
    <row r="163" spans="2:10" s="160" customFormat="1" ht="33" hidden="1" customHeight="1" thickBot="1" x14ac:dyDescent="0.3">
      <c r="B163" s="153" t="s">
        <v>2</v>
      </c>
      <c r="C163" s="393"/>
      <c r="D163" s="395"/>
      <c r="E163" s="153" t="s">
        <v>1180</v>
      </c>
      <c r="F163" s="393"/>
      <c r="G163" s="394"/>
      <c r="H163" s="395"/>
      <c r="I163" s="159"/>
      <c r="J163" s="159"/>
    </row>
    <row r="164" spans="2:10" s="160" customFormat="1" ht="17.25" hidden="1" customHeight="1" thickBot="1" x14ac:dyDescent="0.3">
      <c r="B164" s="480" t="s">
        <v>1421</v>
      </c>
      <c r="C164" s="481"/>
      <c r="D164" s="481"/>
      <c r="E164" s="481"/>
      <c r="F164" s="481"/>
      <c r="G164" s="481"/>
      <c r="H164" s="482"/>
      <c r="I164" s="159"/>
      <c r="J164" s="159"/>
    </row>
    <row r="165" spans="2:10" s="160" customFormat="1" ht="17.25" hidden="1" customHeight="1" x14ac:dyDescent="0.25">
      <c r="B165" s="441" t="s">
        <v>1165</v>
      </c>
      <c r="C165" s="442"/>
      <c r="D165" s="443"/>
      <c r="E165" s="444"/>
      <c r="F165" s="444"/>
      <c r="G165" s="444"/>
      <c r="H165" s="445"/>
      <c r="I165" s="159"/>
      <c r="J165" s="159"/>
    </row>
    <row r="166" spans="2:10" s="160" customFormat="1" ht="17.25" hidden="1" customHeight="1" x14ac:dyDescent="0.25">
      <c r="B166" s="388" t="s">
        <v>36</v>
      </c>
      <c r="C166" s="434"/>
      <c r="D166" s="435"/>
      <c r="E166" s="436"/>
      <c r="F166" s="436"/>
      <c r="G166" s="436"/>
      <c r="H166" s="437"/>
      <c r="I166" s="159"/>
      <c r="J166" s="159"/>
    </row>
    <row r="167" spans="2:10" s="160" customFormat="1" ht="17.25" hidden="1" customHeight="1" x14ac:dyDescent="0.25">
      <c r="B167" s="388" t="s">
        <v>1453</v>
      </c>
      <c r="C167" s="389"/>
      <c r="D167" s="396"/>
      <c r="E167" s="397"/>
      <c r="F167" s="397"/>
      <c r="G167" s="396"/>
      <c r="H167" s="396"/>
      <c r="I167" s="159"/>
      <c r="J167" s="159"/>
    </row>
    <row r="168" spans="2:10" s="160" customFormat="1" ht="17.25" hidden="1" customHeight="1" x14ac:dyDescent="0.25">
      <c r="B168" s="388" t="s">
        <v>1166</v>
      </c>
      <c r="C168" s="434"/>
      <c r="D168" s="435"/>
      <c r="E168" s="436"/>
      <c r="F168" s="436"/>
      <c r="G168" s="436"/>
      <c r="H168" s="437"/>
      <c r="I168" s="159"/>
      <c r="J168" s="159"/>
    </row>
    <row r="169" spans="2:10" s="160" customFormat="1" ht="17.25" hidden="1" customHeight="1" x14ac:dyDescent="0.25">
      <c r="B169" s="388" t="s">
        <v>1057</v>
      </c>
      <c r="C169" s="434"/>
      <c r="D169" s="485"/>
      <c r="E169" s="486"/>
      <c r="F169" s="148"/>
      <c r="G169" s="148"/>
      <c r="H169" s="149"/>
      <c r="I169" s="159"/>
      <c r="J169" s="159"/>
    </row>
    <row r="170" spans="2:10" s="160" customFormat="1" ht="17.25" hidden="1" customHeight="1" x14ac:dyDescent="0.25">
      <c r="B170" s="390" t="s">
        <v>1182</v>
      </c>
      <c r="C170" s="392"/>
      <c r="D170" s="148"/>
      <c r="E170" s="148"/>
      <c r="F170" s="148"/>
      <c r="G170" s="148"/>
      <c r="H170" s="149"/>
      <c r="I170" s="159"/>
      <c r="J170" s="159"/>
    </row>
    <row r="171" spans="2:10" s="160" customFormat="1" ht="33" hidden="1" customHeight="1" x14ac:dyDescent="0.25">
      <c r="B171" s="161" t="s">
        <v>1</v>
      </c>
      <c r="C171" s="161" t="s">
        <v>1169</v>
      </c>
      <c r="D171" s="483" t="s">
        <v>1170</v>
      </c>
      <c r="E171" s="483"/>
      <c r="F171" s="483"/>
      <c r="G171" s="161" t="s">
        <v>1171</v>
      </c>
      <c r="H171" s="161" t="s">
        <v>1417</v>
      </c>
      <c r="I171" s="159"/>
      <c r="J171" s="159"/>
    </row>
    <row r="172" spans="2:10" s="160" customFormat="1" ht="17.25" hidden="1" customHeight="1" x14ac:dyDescent="0.25">
      <c r="B172" s="162"/>
      <c r="C172" s="162"/>
      <c r="D172" s="484"/>
      <c r="E172" s="484"/>
      <c r="F172" s="484"/>
      <c r="G172" s="162"/>
      <c r="H172" s="162"/>
      <c r="I172" s="159"/>
      <c r="J172" s="159"/>
    </row>
    <row r="173" spans="2:10" s="160" customFormat="1" ht="17.25" hidden="1" customHeight="1" x14ac:dyDescent="0.25">
      <c r="B173" s="162"/>
      <c r="C173" s="162"/>
      <c r="D173" s="393"/>
      <c r="E173" s="394"/>
      <c r="F173" s="395"/>
      <c r="G173" s="162"/>
      <c r="H173" s="162"/>
      <c r="I173" s="159"/>
      <c r="J173" s="159"/>
    </row>
    <row r="174" spans="2:10" s="160" customFormat="1" ht="17.25" hidden="1" customHeight="1" x14ac:dyDescent="0.25">
      <c r="B174" s="390" t="s">
        <v>1179</v>
      </c>
      <c r="C174" s="391"/>
      <c r="D174" s="392"/>
      <c r="E174" s="393"/>
      <c r="F174" s="394"/>
      <c r="G174" s="394"/>
      <c r="H174" s="395"/>
      <c r="I174" s="159"/>
      <c r="J174" s="159"/>
    </row>
    <row r="175" spans="2:10" s="160" customFormat="1" ht="33" hidden="1" customHeight="1" x14ac:dyDescent="0.25">
      <c r="B175" s="153" t="s">
        <v>2</v>
      </c>
      <c r="C175" s="393"/>
      <c r="D175" s="395"/>
      <c r="E175" s="153" t="s">
        <v>1180</v>
      </c>
      <c r="F175" s="393"/>
      <c r="G175" s="394"/>
      <c r="H175" s="395"/>
      <c r="I175" s="159"/>
      <c r="J175" s="159"/>
    </row>
    <row r="176" spans="2:10" s="160" customFormat="1" ht="17.25" hidden="1" customHeight="1" x14ac:dyDescent="0.25">
      <c r="B176" s="529" t="s">
        <v>1441</v>
      </c>
      <c r="C176" s="530"/>
      <c r="D176" s="530"/>
      <c r="E176" s="530"/>
      <c r="F176" s="530"/>
      <c r="G176" s="530"/>
      <c r="H176" s="531"/>
      <c r="I176" s="159"/>
      <c r="J176" s="159"/>
    </row>
    <row r="177" spans="2:11" s="160" customFormat="1" ht="17.25" hidden="1" customHeight="1" x14ac:dyDescent="0.25">
      <c r="B177" s="388" t="s">
        <v>1174</v>
      </c>
      <c r="C177" s="434"/>
      <c r="D177" s="435"/>
      <c r="E177" s="436"/>
      <c r="F177" s="436"/>
      <c r="G177" s="436"/>
      <c r="H177" s="437"/>
      <c r="I177" s="159"/>
      <c r="J177" s="159"/>
    </row>
    <row r="178" spans="2:11" s="160" customFormat="1" ht="17.25" hidden="1" customHeight="1" x14ac:dyDescent="0.25">
      <c r="B178" s="388" t="s">
        <v>38</v>
      </c>
      <c r="C178" s="434"/>
      <c r="D178" s="435"/>
      <c r="E178" s="436"/>
      <c r="F178" s="436"/>
      <c r="G178" s="436"/>
      <c r="H178" s="437"/>
      <c r="I178" s="159"/>
      <c r="J178" s="159"/>
    </row>
    <row r="179" spans="2:11" s="160" customFormat="1" ht="17.25" hidden="1" customHeight="1" x14ac:dyDescent="0.25">
      <c r="B179" s="388" t="s">
        <v>1453</v>
      </c>
      <c r="C179" s="389"/>
      <c r="D179" s="396"/>
      <c r="E179" s="397"/>
      <c r="F179" s="397"/>
      <c r="G179" s="396"/>
      <c r="H179" s="396"/>
      <c r="I179" s="159"/>
      <c r="J179" s="159"/>
    </row>
    <row r="180" spans="2:11" s="160" customFormat="1" ht="17.25" hidden="1" customHeight="1" x14ac:dyDescent="0.25">
      <c r="B180" s="390" t="s">
        <v>1175</v>
      </c>
      <c r="C180" s="391"/>
      <c r="D180" s="391"/>
      <c r="E180" s="392"/>
      <c r="F180" s="148"/>
      <c r="G180" s="148"/>
      <c r="H180" s="149"/>
      <c r="I180" s="159"/>
      <c r="J180" s="159"/>
    </row>
    <row r="181" spans="2:11" s="160" customFormat="1" ht="33" hidden="1" customHeight="1" x14ac:dyDescent="0.25">
      <c r="B181" s="161" t="s">
        <v>1</v>
      </c>
      <c r="C181" s="161" t="s">
        <v>1169</v>
      </c>
      <c r="D181" s="483" t="s">
        <v>1170</v>
      </c>
      <c r="E181" s="483"/>
      <c r="F181" s="483"/>
      <c r="G181" s="161" t="s">
        <v>1171</v>
      </c>
      <c r="H181" s="161" t="s">
        <v>1172</v>
      </c>
      <c r="I181" s="159"/>
      <c r="J181" s="159"/>
    </row>
    <row r="182" spans="2:11" s="160" customFormat="1" ht="17.25" hidden="1" customHeight="1" x14ac:dyDescent="0.25">
      <c r="B182" s="162"/>
      <c r="C182" s="162"/>
      <c r="D182" s="393"/>
      <c r="E182" s="394"/>
      <c r="F182" s="395"/>
      <c r="G182" s="162"/>
      <c r="H182" s="162"/>
      <c r="I182" s="159"/>
      <c r="J182" s="159"/>
    </row>
    <row r="183" spans="2:11" s="160" customFormat="1" ht="17.25" hidden="1" customHeight="1" x14ac:dyDescent="0.25">
      <c r="B183" s="162"/>
      <c r="C183" s="162"/>
      <c r="D183" s="393"/>
      <c r="E183" s="394"/>
      <c r="F183" s="395"/>
      <c r="G183" s="162"/>
      <c r="H183" s="162"/>
      <c r="I183" s="159"/>
      <c r="J183" s="159"/>
    </row>
    <row r="184" spans="2:11" s="160" customFormat="1" ht="17.25" hidden="1" customHeight="1" x14ac:dyDescent="0.25">
      <c r="B184" s="390" t="s">
        <v>1179</v>
      </c>
      <c r="C184" s="391"/>
      <c r="D184" s="392"/>
      <c r="E184" s="393"/>
      <c r="F184" s="394"/>
      <c r="G184" s="394"/>
      <c r="H184" s="395"/>
      <c r="I184" s="159"/>
      <c r="J184" s="159"/>
    </row>
    <row r="185" spans="2:11" s="160" customFormat="1" ht="33" hidden="1" customHeight="1" x14ac:dyDescent="0.25">
      <c r="B185" s="153" t="s">
        <v>2</v>
      </c>
      <c r="C185" s="393"/>
      <c r="D185" s="395"/>
      <c r="E185" s="153" t="s">
        <v>1180</v>
      </c>
      <c r="F185" s="393"/>
      <c r="G185" s="394"/>
      <c r="H185" s="395"/>
      <c r="I185" s="159"/>
      <c r="J185" s="159"/>
    </row>
    <row r="186" spans="2:11" s="160" customFormat="1" ht="17.25" customHeight="1" thickBot="1" x14ac:dyDescent="0.3">
      <c r="B186" s="165"/>
      <c r="C186" s="165"/>
      <c r="D186" s="165"/>
      <c r="E186" s="165"/>
      <c r="F186" s="165"/>
      <c r="G186" s="165"/>
      <c r="H186" s="165"/>
      <c r="I186" s="159"/>
      <c r="J186" s="159"/>
    </row>
    <row r="187" spans="2:11" ht="17.25" customHeight="1" thickBot="1" x14ac:dyDescent="0.3">
      <c r="B187" s="417" t="s">
        <v>1390</v>
      </c>
      <c r="C187" s="418"/>
      <c r="D187" s="418"/>
      <c r="E187" s="418"/>
      <c r="F187" s="418"/>
      <c r="G187" s="418"/>
      <c r="H187" s="419"/>
    </row>
    <row r="188" spans="2:11" ht="37.5" customHeight="1" x14ac:dyDescent="0.25">
      <c r="B188" s="517" t="s">
        <v>1391</v>
      </c>
      <c r="C188" s="518"/>
      <c r="D188" s="606"/>
      <c r="E188" s="607"/>
      <c r="F188" s="607"/>
      <c r="G188" s="607"/>
      <c r="H188" s="608"/>
      <c r="K188" s="188">
        <f>LEN(D188)</f>
        <v>0</v>
      </c>
    </row>
    <row r="189" spans="2:11" ht="30" customHeight="1" x14ac:dyDescent="0.25">
      <c r="B189" s="605" t="s">
        <v>1183</v>
      </c>
      <c r="C189" s="387"/>
      <c r="D189" s="318"/>
      <c r="E189" s="319"/>
      <c r="F189" s="319"/>
      <c r="G189" s="319"/>
      <c r="H189" s="320"/>
      <c r="K189" s="188">
        <f>LEN(D189)</f>
        <v>0</v>
      </c>
    </row>
    <row r="190" spans="2:11" ht="15.75" customHeight="1" x14ac:dyDescent="0.25">
      <c r="B190" s="382" t="s">
        <v>1156</v>
      </c>
      <c r="C190" s="387"/>
      <c r="D190" s="323" t="s">
        <v>1157</v>
      </c>
      <c r="E190" s="324"/>
      <c r="F190" s="324"/>
      <c r="G190" s="324"/>
      <c r="H190" s="325"/>
    </row>
    <row r="191" spans="2:11" ht="36" customHeight="1" x14ac:dyDescent="0.25">
      <c r="B191" s="382" t="s">
        <v>1185</v>
      </c>
      <c r="C191" s="387"/>
      <c r="D191" s="610" t="s">
        <v>1258</v>
      </c>
      <c r="E191" s="611"/>
      <c r="F191" s="611"/>
      <c r="G191" s="611"/>
      <c r="H191" s="612"/>
    </row>
    <row r="192" spans="2:11" ht="36" customHeight="1" x14ac:dyDescent="0.25">
      <c r="B192" s="382" t="s">
        <v>1186</v>
      </c>
      <c r="C192" s="387"/>
      <c r="D192" s="610" t="s">
        <v>1259</v>
      </c>
      <c r="E192" s="611"/>
      <c r="F192" s="611"/>
      <c r="G192" s="611"/>
      <c r="H192" s="612"/>
    </row>
    <row r="193" spans="2:10" ht="50.1" customHeight="1" x14ac:dyDescent="0.25">
      <c r="B193" s="382" t="s">
        <v>1187</v>
      </c>
      <c r="C193" s="387"/>
      <c r="D193" s="526" t="s">
        <v>1262</v>
      </c>
      <c r="E193" s="527"/>
      <c r="F193" s="527"/>
      <c r="G193" s="527"/>
      <c r="H193" s="528"/>
    </row>
    <row r="194" spans="2:10" s="110" customFormat="1" ht="15.75" customHeight="1" x14ac:dyDescent="0.25">
      <c r="B194" s="382" t="s">
        <v>1550</v>
      </c>
      <c r="C194" s="387"/>
      <c r="D194" s="625"/>
      <c r="E194" s="626"/>
      <c r="F194" s="626"/>
      <c r="G194" s="626"/>
      <c r="H194" s="627"/>
      <c r="I194" s="109"/>
      <c r="J194" s="109"/>
    </row>
    <row r="195" spans="2:10" s="110" customFormat="1" ht="15.75" customHeight="1" x14ac:dyDescent="0.25">
      <c r="B195" s="382" t="s">
        <v>1551</v>
      </c>
      <c r="C195" s="387"/>
      <c r="D195" s="532"/>
      <c r="E195" s="533"/>
      <c r="F195" s="533"/>
      <c r="G195" s="533"/>
      <c r="H195" s="534"/>
      <c r="I195" s="109"/>
      <c r="J195" s="109"/>
    </row>
    <row r="196" spans="2:10" s="110" customFormat="1" ht="15.75" customHeight="1" x14ac:dyDescent="0.25">
      <c r="B196" s="382" t="s">
        <v>1552</v>
      </c>
      <c r="C196" s="387"/>
      <c r="D196" s="532"/>
      <c r="E196" s="533"/>
      <c r="F196" s="533"/>
      <c r="G196" s="533"/>
      <c r="H196" s="534"/>
      <c r="I196" s="109"/>
      <c r="J196" s="109"/>
    </row>
    <row r="197" spans="2:10" ht="15.75" customHeight="1" x14ac:dyDescent="0.25">
      <c r="B197" s="382" t="s">
        <v>1188</v>
      </c>
      <c r="C197" s="387"/>
      <c r="D197" s="323" t="s">
        <v>39</v>
      </c>
      <c r="E197" s="324"/>
      <c r="F197" s="324"/>
      <c r="G197" s="324"/>
      <c r="H197" s="325"/>
    </row>
    <row r="198" spans="2:10" ht="15.75" customHeight="1" x14ac:dyDescent="0.25">
      <c r="B198" s="622" t="s">
        <v>1189</v>
      </c>
      <c r="C198" s="623"/>
      <c r="D198" s="623"/>
      <c r="E198" s="623"/>
      <c r="F198" s="623"/>
      <c r="G198" s="623"/>
      <c r="H198" s="624"/>
      <c r="I198" s="519"/>
    </row>
    <row r="199" spans="2:10" s="21" customFormat="1" ht="16.5" customHeight="1" x14ac:dyDescent="0.25">
      <c r="B199" s="177"/>
      <c r="C199" s="385" t="s">
        <v>1641</v>
      </c>
      <c r="D199" s="385"/>
      <c r="E199" s="385"/>
      <c r="F199" s="385"/>
      <c r="G199" s="385"/>
      <c r="H199" s="386"/>
      <c r="I199" s="519"/>
      <c r="J199" s="168"/>
    </row>
    <row r="200" spans="2:10" s="21" customFormat="1" ht="16.5" customHeight="1" x14ac:dyDescent="0.25">
      <c r="B200" s="177"/>
      <c r="C200" s="385" t="s">
        <v>1642</v>
      </c>
      <c r="D200" s="385"/>
      <c r="E200" s="385"/>
      <c r="F200" s="385"/>
      <c r="G200" s="385"/>
      <c r="H200" s="386"/>
      <c r="I200" s="519"/>
      <c r="J200" s="168"/>
    </row>
    <row r="201" spans="2:10" ht="16.5" customHeight="1" x14ac:dyDescent="0.25">
      <c r="B201" s="520" t="s">
        <v>1560</v>
      </c>
      <c r="C201" s="521"/>
      <c r="D201" s="521"/>
      <c r="E201" s="521"/>
      <c r="F201" s="521"/>
      <c r="G201" s="521"/>
      <c r="H201" s="522"/>
      <c r="I201" s="519"/>
    </row>
    <row r="202" spans="2:10" ht="26.25" customHeight="1" x14ac:dyDescent="0.25">
      <c r="B202" s="523" t="s">
        <v>1712</v>
      </c>
      <c r="C202" s="524"/>
      <c r="D202" s="524"/>
      <c r="E202" s="524"/>
      <c r="F202" s="524"/>
      <c r="G202" s="524"/>
      <c r="H202" s="525"/>
    </row>
    <row r="203" spans="2:10" ht="16.5" customHeight="1" x14ac:dyDescent="0.25">
      <c r="B203" s="306"/>
      <c r="C203" s="306"/>
      <c r="D203" s="306"/>
      <c r="E203" s="306"/>
      <c r="F203" s="306"/>
      <c r="G203" s="306"/>
      <c r="H203" s="306"/>
      <c r="I203" s="166"/>
      <c r="J203" s="166"/>
    </row>
    <row r="204" spans="2:10" ht="16.5" customHeight="1" thickBot="1" x14ac:dyDescent="0.3">
      <c r="B204" s="307"/>
      <c r="C204" s="308"/>
      <c r="D204" s="308"/>
      <c r="E204" s="308"/>
      <c r="F204" s="308"/>
      <c r="G204" s="308"/>
      <c r="H204" s="308"/>
    </row>
    <row r="205" spans="2:10" ht="17.25" customHeight="1" thickBot="1" x14ac:dyDescent="0.3">
      <c r="B205" s="417" t="s">
        <v>1389</v>
      </c>
      <c r="C205" s="418"/>
      <c r="D205" s="418"/>
      <c r="E205" s="418"/>
      <c r="F205" s="418"/>
      <c r="G205" s="418"/>
      <c r="H205" s="419"/>
    </row>
    <row r="206" spans="2:10" ht="16.5" x14ac:dyDescent="0.25">
      <c r="B206" s="351" t="s">
        <v>1388</v>
      </c>
      <c r="C206" s="365"/>
      <c r="D206" s="365"/>
      <c r="E206" s="365"/>
      <c r="F206" s="45"/>
      <c r="G206" s="45"/>
      <c r="H206" s="46"/>
    </row>
    <row r="207" spans="2:10" ht="16.5" x14ac:dyDescent="0.25">
      <c r="B207" s="146" t="s">
        <v>1595</v>
      </c>
      <c r="C207" s="47"/>
      <c r="D207" s="47"/>
      <c r="E207" s="47"/>
      <c r="F207" s="47"/>
      <c r="G207" s="47"/>
      <c r="H207" s="48"/>
      <c r="I207" s="139"/>
      <c r="J207" s="139"/>
    </row>
    <row r="208" spans="2:10" ht="16.5" customHeight="1" x14ac:dyDescent="0.25">
      <c r="B208" s="321" t="s">
        <v>1190</v>
      </c>
      <c r="C208" s="322"/>
      <c r="D208" s="276"/>
      <c r="E208" s="376" t="s">
        <v>1191</v>
      </c>
      <c r="F208" s="377"/>
      <c r="G208" s="378"/>
      <c r="H208" s="379"/>
      <c r="I208" s="115"/>
      <c r="J208" s="115"/>
    </row>
    <row r="209" spans="2:10" ht="16.5" customHeight="1" x14ac:dyDescent="0.25">
      <c r="B209" s="321" t="s">
        <v>3</v>
      </c>
      <c r="C209" s="322"/>
      <c r="D209" s="360"/>
      <c r="E209" s="361"/>
      <c r="F209" s="361"/>
      <c r="G209" s="361"/>
      <c r="H209" s="362"/>
      <c r="I209" s="150"/>
      <c r="J209" s="150"/>
    </row>
    <row r="210" spans="2:10" ht="16.5" customHeight="1" x14ac:dyDescent="0.25">
      <c r="B210" s="321" t="s">
        <v>4</v>
      </c>
      <c r="C210" s="322"/>
      <c r="D210" s="361"/>
      <c r="E210" s="361"/>
      <c r="F210" s="361"/>
      <c r="G210" s="361"/>
      <c r="H210" s="362"/>
      <c r="I210" s="150"/>
      <c r="J210" s="150"/>
    </row>
    <row r="211" spans="2:10" ht="16.5" customHeight="1" x14ac:dyDescent="0.25">
      <c r="B211" s="363" t="s">
        <v>1397</v>
      </c>
      <c r="C211" s="416"/>
      <c r="D211" s="416"/>
      <c r="E211" s="416"/>
      <c r="F211" s="416"/>
      <c r="G211" s="416"/>
      <c r="H211" s="364"/>
      <c r="I211" s="115"/>
      <c r="J211" s="115"/>
    </row>
    <row r="212" spans="2:10" ht="20.100000000000001" customHeight="1" x14ac:dyDescent="0.25">
      <c r="B212" s="425"/>
      <c r="C212" s="426"/>
      <c r="D212" s="426"/>
      <c r="E212" s="426"/>
      <c r="F212" s="426"/>
      <c r="G212" s="426"/>
      <c r="H212" s="427"/>
      <c r="I212" s="115"/>
      <c r="J212" s="115"/>
    </row>
    <row r="213" spans="2:10" ht="16.5" customHeight="1" x14ac:dyDescent="0.25">
      <c r="B213" s="146" t="s">
        <v>1596</v>
      </c>
      <c r="C213" s="47"/>
      <c r="D213" s="47"/>
      <c r="E213" s="47"/>
      <c r="F213" s="47"/>
      <c r="G213" s="47"/>
      <c r="H213" s="48"/>
      <c r="I213" s="115"/>
      <c r="J213" s="115"/>
    </row>
    <row r="214" spans="2:10" ht="16.5" customHeight="1" x14ac:dyDescent="0.25">
      <c r="B214" s="321" t="s">
        <v>1190</v>
      </c>
      <c r="C214" s="322"/>
      <c r="D214" s="276"/>
      <c r="E214" s="376" t="s">
        <v>1191</v>
      </c>
      <c r="F214" s="377"/>
      <c r="G214" s="378"/>
      <c r="H214" s="379"/>
      <c r="I214" s="139"/>
      <c r="J214" s="139"/>
    </row>
    <row r="215" spans="2:10" ht="16.5" customHeight="1" x14ac:dyDescent="0.25">
      <c r="B215" s="321" t="s">
        <v>3</v>
      </c>
      <c r="C215" s="322"/>
      <c r="D215" s="360"/>
      <c r="E215" s="361"/>
      <c r="F215" s="361"/>
      <c r="G215" s="361"/>
      <c r="H215" s="362"/>
      <c r="I215" s="150"/>
      <c r="J215" s="150"/>
    </row>
    <row r="216" spans="2:10" ht="16.5" customHeight="1" x14ac:dyDescent="0.25">
      <c r="B216" s="321" t="s">
        <v>4</v>
      </c>
      <c r="C216" s="322"/>
      <c r="D216" s="361"/>
      <c r="E216" s="361"/>
      <c r="F216" s="361"/>
      <c r="G216" s="361"/>
      <c r="H216" s="362"/>
      <c r="I216" s="150"/>
      <c r="J216" s="150"/>
    </row>
    <row r="217" spans="2:10" ht="16.5" customHeight="1" x14ac:dyDescent="0.25">
      <c r="B217" s="363" t="s">
        <v>1397</v>
      </c>
      <c r="C217" s="416"/>
      <c r="D217" s="416"/>
      <c r="E217" s="416"/>
      <c r="F217" s="416"/>
      <c r="G217" s="416"/>
      <c r="H217" s="364"/>
      <c r="I217" s="115"/>
      <c r="J217" s="115"/>
    </row>
    <row r="218" spans="2:10" ht="20.100000000000001" customHeight="1" x14ac:dyDescent="0.25">
      <c r="B218" s="425"/>
      <c r="C218" s="426"/>
      <c r="D218" s="426"/>
      <c r="E218" s="426"/>
      <c r="F218" s="426"/>
      <c r="G218" s="426"/>
      <c r="H218" s="427"/>
      <c r="I218" s="115"/>
      <c r="J218" s="115"/>
    </row>
    <row r="219" spans="2:10" ht="16.5" x14ac:dyDescent="0.25">
      <c r="B219" s="146" t="s">
        <v>1597</v>
      </c>
      <c r="C219" s="47"/>
      <c r="D219" s="47"/>
      <c r="E219" s="47"/>
      <c r="F219" s="47"/>
      <c r="G219" s="47"/>
      <c r="H219" s="48"/>
      <c r="I219" s="115"/>
      <c r="J219" s="115"/>
    </row>
    <row r="220" spans="2:10" ht="16.5" customHeight="1" x14ac:dyDescent="0.25">
      <c r="B220" s="321" t="s">
        <v>1190</v>
      </c>
      <c r="C220" s="322"/>
      <c r="D220" s="276"/>
      <c r="E220" s="376" t="s">
        <v>1191</v>
      </c>
      <c r="F220" s="377"/>
      <c r="G220" s="378"/>
      <c r="H220" s="379"/>
      <c r="I220" s="139"/>
      <c r="J220" s="139"/>
    </row>
    <row r="221" spans="2:10" ht="16.5" customHeight="1" x14ac:dyDescent="0.25">
      <c r="B221" s="321" t="s">
        <v>3</v>
      </c>
      <c r="C221" s="322"/>
      <c r="D221" s="360"/>
      <c r="E221" s="361"/>
      <c r="F221" s="361"/>
      <c r="G221" s="361"/>
      <c r="H221" s="362"/>
      <c r="I221" s="150"/>
      <c r="J221" s="150"/>
    </row>
    <row r="222" spans="2:10" ht="16.5" customHeight="1" x14ac:dyDescent="0.25">
      <c r="B222" s="321" t="s">
        <v>4</v>
      </c>
      <c r="C222" s="322"/>
      <c r="D222" s="361"/>
      <c r="E222" s="361"/>
      <c r="F222" s="361"/>
      <c r="G222" s="361"/>
      <c r="H222" s="362"/>
      <c r="I222" s="150"/>
      <c r="J222" s="150"/>
    </row>
    <row r="223" spans="2:10" ht="16.5" customHeight="1" x14ac:dyDescent="0.25">
      <c r="B223" s="363" t="s">
        <v>1397</v>
      </c>
      <c r="C223" s="416"/>
      <c r="D223" s="416"/>
      <c r="E223" s="416"/>
      <c r="F223" s="416"/>
      <c r="G223" s="416"/>
      <c r="H223" s="364"/>
      <c r="I223" s="115"/>
      <c r="J223" s="115"/>
    </row>
    <row r="224" spans="2:10" ht="20.100000000000001" customHeight="1" x14ac:dyDescent="0.25">
      <c r="B224" s="425"/>
      <c r="C224" s="426"/>
      <c r="D224" s="426"/>
      <c r="E224" s="426"/>
      <c r="F224" s="426"/>
      <c r="G224" s="426"/>
      <c r="H224" s="427"/>
      <c r="I224" s="115"/>
      <c r="J224" s="115"/>
    </row>
    <row r="225" spans="2:10" ht="15.75" customHeight="1" x14ac:dyDescent="0.25">
      <c r="B225" s="351" t="s">
        <v>1387</v>
      </c>
      <c r="C225" s="365"/>
      <c r="D225" s="365"/>
      <c r="E225" s="365"/>
      <c r="F225" s="365"/>
      <c r="G225" s="365"/>
      <c r="H225" s="352"/>
    </row>
    <row r="226" spans="2:10" ht="16.5" customHeight="1" x14ac:dyDescent="0.25">
      <c r="B226" s="146" t="s">
        <v>1595</v>
      </c>
      <c r="C226" s="47"/>
      <c r="D226" s="47"/>
      <c r="E226" s="47"/>
      <c r="F226" s="47"/>
      <c r="G226" s="47"/>
      <c r="H226" s="48"/>
      <c r="I226" s="139"/>
      <c r="J226" s="139"/>
    </row>
    <row r="227" spans="2:10" ht="16.5" customHeight="1" x14ac:dyDescent="0.25">
      <c r="B227" s="321" t="s">
        <v>1190</v>
      </c>
      <c r="C227" s="322"/>
      <c r="D227" s="275"/>
      <c r="E227" s="376" t="s">
        <v>1191</v>
      </c>
      <c r="F227" s="380"/>
      <c r="G227" s="378"/>
      <c r="H227" s="379"/>
      <c r="I227" s="139"/>
      <c r="J227" s="139"/>
    </row>
    <row r="228" spans="2:10" ht="16.5" customHeight="1" x14ac:dyDescent="0.25">
      <c r="B228" s="321" t="s">
        <v>3</v>
      </c>
      <c r="C228" s="322"/>
      <c r="D228" s="360"/>
      <c r="E228" s="361"/>
      <c r="F228" s="361"/>
      <c r="G228" s="361"/>
      <c r="H228" s="362"/>
    </row>
    <row r="229" spans="2:10" ht="16.5" customHeight="1" x14ac:dyDescent="0.25">
      <c r="B229" s="321" t="s">
        <v>4</v>
      </c>
      <c r="C229" s="322"/>
      <c r="D229" s="361"/>
      <c r="E229" s="361"/>
      <c r="F229" s="361"/>
      <c r="G229" s="361"/>
      <c r="H229" s="362"/>
    </row>
    <row r="230" spans="2:10" ht="16.5" customHeight="1" x14ac:dyDescent="0.25">
      <c r="B230" s="363" t="s">
        <v>1397</v>
      </c>
      <c r="C230" s="416"/>
      <c r="D230" s="416"/>
      <c r="E230" s="416"/>
      <c r="F230" s="416"/>
      <c r="G230" s="416"/>
      <c r="H230" s="364"/>
    </row>
    <row r="231" spans="2:10" ht="20.100000000000001" customHeight="1" x14ac:dyDescent="0.25">
      <c r="B231" s="425"/>
      <c r="C231" s="426"/>
      <c r="D231" s="426"/>
      <c r="E231" s="426"/>
      <c r="F231" s="426"/>
      <c r="G231" s="426"/>
      <c r="H231" s="427"/>
    </row>
    <row r="232" spans="2:10" ht="16.5" customHeight="1" x14ac:dyDescent="0.25">
      <c r="B232" s="146" t="s">
        <v>1596</v>
      </c>
      <c r="C232" s="47"/>
      <c r="D232" s="47"/>
      <c r="E232" s="47"/>
      <c r="F232" s="47"/>
      <c r="G232" s="47"/>
      <c r="H232" s="48"/>
      <c r="I232" s="139"/>
      <c r="J232" s="139"/>
    </row>
    <row r="233" spans="2:10" ht="16.5" customHeight="1" x14ac:dyDescent="0.25">
      <c r="B233" s="321" t="s">
        <v>1190</v>
      </c>
      <c r="C233" s="322"/>
      <c r="D233" s="275"/>
      <c r="E233" s="376" t="s">
        <v>1191</v>
      </c>
      <c r="F233" s="380"/>
      <c r="G233" s="378"/>
      <c r="H233" s="379"/>
      <c r="I233" s="142"/>
      <c r="J233" s="142"/>
    </row>
    <row r="234" spans="2:10" ht="16.5" customHeight="1" x14ac:dyDescent="0.25">
      <c r="B234" s="321" t="s">
        <v>3</v>
      </c>
      <c r="C234" s="322"/>
      <c r="D234" s="360"/>
      <c r="E234" s="361"/>
      <c r="F234" s="361"/>
      <c r="G234" s="361"/>
      <c r="H234" s="362"/>
      <c r="I234" s="150"/>
      <c r="J234" s="150"/>
    </row>
    <row r="235" spans="2:10" ht="16.5" customHeight="1" x14ac:dyDescent="0.25">
      <c r="B235" s="321" t="s">
        <v>4</v>
      </c>
      <c r="C235" s="322"/>
      <c r="D235" s="361"/>
      <c r="E235" s="361"/>
      <c r="F235" s="361"/>
      <c r="G235" s="361"/>
      <c r="H235" s="362"/>
      <c r="I235" s="150"/>
      <c r="J235" s="150"/>
    </row>
    <row r="236" spans="2:10" ht="16.5" customHeight="1" outlineLevel="1" x14ac:dyDescent="0.25">
      <c r="B236" s="363" t="s">
        <v>1397</v>
      </c>
      <c r="C236" s="416"/>
      <c r="D236" s="416"/>
      <c r="E236" s="416"/>
      <c r="F236" s="416"/>
      <c r="G236" s="416"/>
      <c r="H236" s="364"/>
    </row>
    <row r="237" spans="2:10" ht="20.100000000000001" customHeight="1" outlineLevel="1" x14ac:dyDescent="0.25">
      <c r="B237" s="425"/>
      <c r="C237" s="426"/>
      <c r="D237" s="426"/>
      <c r="E237" s="426"/>
      <c r="F237" s="426"/>
      <c r="G237" s="426"/>
      <c r="H237" s="427"/>
    </row>
    <row r="238" spans="2:10" ht="16.5" customHeight="1" x14ac:dyDescent="0.25">
      <c r="B238" s="146" t="s">
        <v>1597</v>
      </c>
      <c r="C238" s="47"/>
      <c r="D238" s="47"/>
      <c r="E238" s="47"/>
      <c r="F238" s="47"/>
      <c r="G238" s="47"/>
      <c r="H238" s="48"/>
      <c r="I238" s="139"/>
      <c r="J238" s="139"/>
    </row>
    <row r="239" spans="2:10" ht="16.5" customHeight="1" x14ac:dyDescent="0.25">
      <c r="B239" s="321" t="s">
        <v>1190</v>
      </c>
      <c r="C239" s="322"/>
      <c r="D239" s="275"/>
      <c r="E239" s="376" t="s">
        <v>1191</v>
      </c>
      <c r="F239" s="380"/>
      <c r="G239" s="378"/>
      <c r="H239" s="379"/>
      <c r="I239" s="142"/>
      <c r="J239" s="142"/>
    </row>
    <row r="240" spans="2:10" ht="16.5" customHeight="1" x14ac:dyDescent="0.25">
      <c r="B240" s="321" t="s">
        <v>3</v>
      </c>
      <c r="C240" s="322"/>
      <c r="D240" s="360"/>
      <c r="E240" s="361"/>
      <c r="F240" s="361"/>
      <c r="G240" s="361"/>
      <c r="H240" s="362"/>
      <c r="I240" s="150"/>
      <c r="J240" s="150"/>
    </row>
    <row r="241" spans="2:11" ht="16.5" customHeight="1" x14ac:dyDescent="0.25">
      <c r="B241" s="321" t="s">
        <v>4</v>
      </c>
      <c r="C241" s="322"/>
      <c r="D241" s="361"/>
      <c r="E241" s="361"/>
      <c r="F241" s="361"/>
      <c r="G241" s="361"/>
      <c r="H241" s="362"/>
      <c r="I241" s="150"/>
      <c r="J241" s="150"/>
    </row>
    <row r="242" spans="2:11" ht="16.5" customHeight="1" outlineLevel="1" x14ac:dyDescent="0.25">
      <c r="B242" s="363" t="s">
        <v>1397</v>
      </c>
      <c r="C242" s="416"/>
      <c r="D242" s="416"/>
      <c r="E242" s="416"/>
      <c r="F242" s="416"/>
      <c r="G242" s="416"/>
      <c r="H242" s="364"/>
    </row>
    <row r="243" spans="2:11" ht="20.100000000000001" customHeight="1" outlineLevel="1" x14ac:dyDescent="0.25">
      <c r="B243" s="425"/>
      <c r="C243" s="426"/>
      <c r="D243" s="426"/>
      <c r="E243" s="426"/>
      <c r="F243" s="426"/>
      <c r="G243" s="426"/>
      <c r="H243" s="427"/>
    </row>
    <row r="244" spans="2:11" ht="16.5" customHeight="1" outlineLevel="1" x14ac:dyDescent="0.25">
      <c r="B244" s="202"/>
      <c r="C244" s="202"/>
      <c r="D244" s="202"/>
      <c r="E244" s="202"/>
      <c r="F244" s="202"/>
      <c r="G244" s="202"/>
      <c r="H244" s="202"/>
      <c r="I244" s="166"/>
      <c r="J244" s="166"/>
    </row>
    <row r="245" spans="2:11" ht="16.5" customHeight="1" outlineLevel="1" thickBot="1" x14ac:dyDescent="0.3">
      <c r="B245" s="202"/>
      <c r="C245" s="202"/>
      <c r="D245" s="202"/>
      <c r="E245" s="202"/>
      <c r="F245" s="202"/>
      <c r="G245" s="202"/>
      <c r="H245" s="202"/>
      <c r="I245" s="166"/>
      <c r="J245" s="166"/>
    </row>
    <row r="246" spans="2:11" ht="15.75" customHeight="1" outlineLevel="1" thickBot="1" x14ac:dyDescent="0.3">
      <c r="B246" s="628" t="s">
        <v>1192</v>
      </c>
      <c r="C246" s="629"/>
      <c r="D246" s="629"/>
      <c r="E246" s="629"/>
      <c r="F246" s="629"/>
      <c r="G246" s="629"/>
      <c r="H246" s="630"/>
    </row>
    <row r="247" spans="2:11" ht="189" customHeight="1" outlineLevel="1" x14ac:dyDescent="0.25">
      <c r="B247" s="372" t="s">
        <v>1193</v>
      </c>
      <c r="C247" s="373"/>
      <c r="D247" s="348"/>
      <c r="E247" s="349"/>
      <c r="F247" s="349"/>
      <c r="G247" s="349"/>
      <c r="H247" s="350"/>
      <c r="K247" s="78">
        <f>LEN(D247)</f>
        <v>0</v>
      </c>
    </row>
    <row r="248" spans="2:11" ht="360" customHeight="1" outlineLevel="1" x14ac:dyDescent="0.25">
      <c r="B248" s="351" t="s">
        <v>1398</v>
      </c>
      <c r="C248" s="352"/>
      <c r="D248" s="353"/>
      <c r="E248" s="354"/>
      <c r="F248" s="354"/>
      <c r="G248" s="354"/>
      <c r="H248" s="355"/>
      <c r="K248" s="78">
        <f>LEN(D248)</f>
        <v>0</v>
      </c>
    </row>
    <row r="249" spans="2:11" ht="360" customHeight="1" outlineLevel="1" collapsed="1" x14ac:dyDescent="0.25">
      <c r="B249" s="351" t="s">
        <v>1399</v>
      </c>
      <c r="C249" s="352"/>
      <c r="D249" s="353"/>
      <c r="E249" s="354"/>
      <c r="F249" s="354"/>
      <c r="G249" s="354"/>
      <c r="H249" s="355"/>
      <c r="K249" s="78">
        <f>LEN(D249)</f>
        <v>0</v>
      </c>
    </row>
    <row r="250" spans="2:11" ht="360" customHeight="1" outlineLevel="1" x14ac:dyDescent="0.25">
      <c r="B250" s="351" t="s">
        <v>1563</v>
      </c>
      <c r="C250" s="352"/>
      <c r="D250" s="353"/>
      <c r="E250" s="354"/>
      <c r="F250" s="354"/>
      <c r="G250" s="354"/>
      <c r="H250" s="355"/>
      <c r="K250" s="78">
        <f>LEN(D250)</f>
        <v>0</v>
      </c>
    </row>
    <row r="251" spans="2:11" ht="360" customHeight="1" outlineLevel="1" x14ac:dyDescent="0.25">
      <c r="B251" s="398" t="s">
        <v>1194</v>
      </c>
      <c r="C251" s="399"/>
      <c r="D251" s="353"/>
      <c r="E251" s="354"/>
      <c r="F251" s="354"/>
      <c r="G251" s="354"/>
      <c r="H251" s="355"/>
      <c r="K251" s="78">
        <f t="shared" ref="K251" si="0">LEN(E251)</f>
        <v>0</v>
      </c>
    </row>
    <row r="252" spans="2:11" ht="360" customHeight="1" outlineLevel="1" x14ac:dyDescent="0.25">
      <c r="B252" s="351" t="s">
        <v>1400</v>
      </c>
      <c r="C252" s="352"/>
      <c r="D252" s="353"/>
      <c r="E252" s="354"/>
      <c r="F252" s="354"/>
      <c r="G252" s="354"/>
      <c r="H252" s="355"/>
      <c r="K252" s="78">
        <f>LEN(D252)</f>
        <v>0</v>
      </c>
    </row>
    <row r="253" spans="2:11" ht="360" customHeight="1" thickBot="1" x14ac:dyDescent="0.3">
      <c r="B253" s="400" t="s">
        <v>1564</v>
      </c>
      <c r="C253" s="401"/>
      <c r="D253" s="402"/>
      <c r="E253" s="403"/>
      <c r="F253" s="403"/>
      <c r="G253" s="403"/>
      <c r="H253" s="404"/>
      <c r="I253" s="122"/>
      <c r="J253" s="122"/>
      <c r="K253" s="78">
        <f>LEN(D253)</f>
        <v>0</v>
      </c>
    </row>
    <row r="254" spans="2:11" ht="9.9499999999999993" customHeight="1" thickBot="1" x14ac:dyDescent="0.3">
      <c r="B254" s="195"/>
      <c r="C254" s="195"/>
      <c r="D254" s="195"/>
      <c r="E254" s="200"/>
      <c r="F254" s="200"/>
      <c r="G254" s="200"/>
      <c r="H254" s="200"/>
      <c r="I254" s="199"/>
      <c r="J254" s="199"/>
      <c r="K254" s="78"/>
    </row>
    <row r="255" spans="2:11" ht="18" customHeight="1" thickBot="1" x14ac:dyDescent="0.3">
      <c r="B255" s="417" t="s">
        <v>1377</v>
      </c>
      <c r="C255" s="418"/>
      <c r="D255" s="418"/>
      <c r="E255" s="418"/>
      <c r="F255" s="418"/>
      <c r="G255" s="418"/>
      <c r="H255" s="419"/>
    </row>
    <row r="256" spans="2:11" ht="33" customHeight="1" x14ac:dyDescent="0.25">
      <c r="B256" s="609" t="s">
        <v>1376</v>
      </c>
      <c r="C256" s="364"/>
      <c r="D256" s="617" t="s">
        <v>1315</v>
      </c>
      <c r="E256" s="617"/>
      <c r="F256" s="363" t="s">
        <v>1196</v>
      </c>
      <c r="G256" s="364"/>
      <c r="H256" s="197"/>
    </row>
    <row r="257" spans="1:13" ht="159.94999999999999" customHeight="1" thickBot="1" x14ac:dyDescent="0.3">
      <c r="B257" s="637" t="s">
        <v>1401</v>
      </c>
      <c r="C257" s="638"/>
      <c r="D257" s="639"/>
      <c r="E257" s="639"/>
      <c r="F257" s="639"/>
      <c r="G257" s="639"/>
      <c r="H257" s="640"/>
      <c r="I257" s="142"/>
      <c r="J257" s="142"/>
      <c r="K257" s="78">
        <f>LEN(D257)</f>
        <v>0</v>
      </c>
    </row>
    <row r="258" spans="1:13" ht="30.6" customHeight="1" thickTop="1" x14ac:dyDescent="0.25">
      <c r="B258" s="618" t="s">
        <v>1195</v>
      </c>
      <c r="C258" s="619"/>
      <c r="D258" s="621" t="s">
        <v>1316</v>
      </c>
      <c r="E258" s="621"/>
      <c r="F258" s="620" t="s">
        <v>1196</v>
      </c>
      <c r="G258" s="619"/>
      <c r="H258" s="203"/>
    </row>
    <row r="259" spans="1:13" ht="159.94999999999999" customHeight="1" thickBot="1" x14ac:dyDescent="0.3">
      <c r="B259" s="543" t="s">
        <v>1401</v>
      </c>
      <c r="C259" s="544"/>
      <c r="D259" s="578"/>
      <c r="E259" s="578"/>
      <c r="F259" s="578"/>
      <c r="G259" s="578"/>
      <c r="H259" s="579"/>
      <c r="I259" s="142"/>
      <c r="J259" s="142"/>
      <c r="K259" s="78">
        <f>LEN(D259)</f>
        <v>0</v>
      </c>
    </row>
    <row r="260" spans="1:13" ht="16.5" customHeight="1" x14ac:dyDescent="0.25">
      <c r="A260" s="21"/>
      <c r="B260" s="230"/>
      <c r="C260" s="230"/>
      <c r="D260" s="170"/>
      <c r="E260" s="170"/>
      <c r="F260" s="170"/>
      <c r="G260" s="170"/>
      <c r="H260" s="170"/>
      <c r="I260" s="166"/>
      <c r="J260" s="166"/>
      <c r="K260" s="78"/>
    </row>
    <row r="261" spans="1:13" s="21" customFormat="1" ht="16.5" customHeight="1" thickBot="1" x14ac:dyDescent="0.3">
      <c r="B261" s="195"/>
      <c r="C261" s="195"/>
      <c r="D261" s="170"/>
      <c r="E261" s="170"/>
      <c r="F261" s="170"/>
      <c r="G261" s="170"/>
      <c r="H261" s="170"/>
      <c r="I261" s="168"/>
      <c r="J261" s="168"/>
      <c r="K261" s="196"/>
    </row>
    <row r="262" spans="1:13" ht="16.5" customHeight="1" outlineLevel="1" thickBot="1" x14ac:dyDescent="0.3">
      <c r="B262" s="417" t="s">
        <v>1379</v>
      </c>
      <c r="C262" s="418"/>
      <c r="D262" s="418"/>
      <c r="E262" s="418"/>
      <c r="F262" s="418"/>
      <c r="G262" s="418"/>
      <c r="H262" s="419"/>
      <c r="I262" s="83"/>
      <c r="J262" s="83"/>
    </row>
    <row r="263" spans="1:13" ht="38.1" customHeight="1" outlineLevel="1" x14ac:dyDescent="0.25">
      <c r="B263" s="407" t="s">
        <v>1565</v>
      </c>
      <c r="C263" s="408"/>
      <c r="D263" s="408"/>
      <c r="E263" s="408"/>
      <c r="F263" s="409"/>
      <c r="G263" s="409"/>
      <c r="H263" s="410"/>
      <c r="I263" s="132"/>
      <c r="J263" s="132"/>
    </row>
    <row r="264" spans="1:13" ht="38.1" customHeight="1" outlineLevel="1" x14ac:dyDescent="0.25">
      <c r="B264" s="407" t="s">
        <v>1566</v>
      </c>
      <c r="C264" s="408"/>
      <c r="D264" s="408"/>
      <c r="E264" s="408"/>
      <c r="F264" s="409"/>
      <c r="G264" s="409"/>
      <c r="H264" s="410"/>
      <c r="I264" s="132"/>
      <c r="J264" s="132"/>
      <c r="K264" t="s">
        <v>1633</v>
      </c>
      <c r="M264" s="158"/>
    </row>
    <row r="265" spans="1:13" ht="38.1" customHeight="1" outlineLevel="1" thickBot="1" x14ac:dyDescent="0.3">
      <c r="B265" s="411" t="s">
        <v>1567</v>
      </c>
      <c r="C265" s="412"/>
      <c r="D265" s="412"/>
      <c r="E265" s="412"/>
      <c r="F265" s="413"/>
      <c r="G265" s="413"/>
      <c r="H265" s="414"/>
      <c r="I265" s="83"/>
      <c r="J265" s="83"/>
      <c r="K265" s="157">
        <f>DATEDIF(F263,F264,"d")</f>
        <v>0</v>
      </c>
    </row>
    <row r="266" spans="1:13" ht="16.5" customHeight="1" thickBot="1" x14ac:dyDescent="0.3">
      <c r="B266" s="263"/>
      <c r="C266" s="264"/>
      <c r="D266" s="265"/>
      <c r="E266" s="266"/>
      <c r="F266" s="326" t="str">
        <f>IF(F265&gt;12,"Počet měsíců nemůže být větší než 12!!!","")</f>
        <v/>
      </c>
      <c r="G266" s="326"/>
      <c r="H266" s="326"/>
      <c r="I266" s="108"/>
      <c r="J266"/>
      <c r="K266" s="39"/>
    </row>
    <row r="267" spans="1:13" ht="17.25" outlineLevel="1" thickBot="1" x14ac:dyDescent="0.3">
      <c r="B267" s="417" t="s">
        <v>1402</v>
      </c>
      <c r="C267" s="418"/>
      <c r="D267" s="418"/>
      <c r="E267" s="418"/>
      <c r="F267" s="418"/>
      <c r="G267" s="418"/>
      <c r="H267" s="419"/>
      <c r="I267" s="80"/>
      <c r="J267" s="80"/>
    </row>
    <row r="268" spans="1:13" ht="16.5" customHeight="1" outlineLevel="1" x14ac:dyDescent="0.25">
      <c r="B268" s="40"/>
      <c r="C268" s="41"/>
      <c r="D268" s="41"/>
      <c r="E268" s="41"/>
      <c r="F268" s="41"/>
      <c r="G268" s="41"/>
      <c r="H268" s="41"/>
      <c r="I268" s="80"/>
      <c r="J268" s="80"/>
    </row>
    <row r="269" spans="1:13" ht="16.5" customHeight="1" outlineLevel="1" x14ac:dyDescent="0.25">
      <c r="B269" s="351" t="s">
        <v>1426</v>
      </c>
      <c r="C269" s="365"/>
      <c r="D269" s="365"/>
      <c r="E269" s="365"/>
      <c r="F269" s="365"/>
      <c r="G269" s="365"/>
      <c r="H269" s="352"/>
      <c r="I269" s="80"/>
      <c r="J269"/>
      <c r="K269" s="39"/>
    </row>
    <row r="270" spans="1:13" ht="33" customHeight="1" outlineLevel="2" x14ac:dyDescent="0.25">
      <c r="B270" s="321" t="s">
        <v>1197</v>
      </c>
      <c r="C270" s="322"/>
      <c r="D270" s="318"/>
      <c r="E270" s="319"/>
      <c r="F270" s="319"/>
      <c r="G270" s="319"/>
      <c r="H270" s="320"/>
      <c r="I270" s="80"/>
      <c r="J270" s="80"/>
    </row>
    <row r="271" spans="1:13" ht="30.95" customHeight="1" outlineLevel="2" x14ac:dyDescent="0.25">
      <c r="B271" s="321" t="s">
        <v>1198</v>
      </c>
      <c r="C271" s="322"/>
      <c r="D271" s="422" t="s">
        <v>1259</v>
      </c>
      <c r="E271" s="423"/>
      <c r="F271" s="423"/>
      <c r="G271" s="423"/>
      <c r="H271" s="424"/>
      <c r="I271" s="80"/>
      <c r="J271"/>
      <c r="K271" s="39"/>
    </row>
    <row r="272" spans="1:13" ht="16.5" customHeight="1" outlineLevel="2" x14ac:dyDescent="0.25">
      <c r="B272" s="321" t="s">
        <v>87</v>
      </c>
      <c r="C272" s="322"/>
      <c r="D272" s="468" t="s">
        <v>1424</v>
      </c>
      <c r="E272" s="469"/>
      <c r="F272" s="469"/>
      <c r="G272" s="469"/>
      <c r="H272" s="470"/>
      <c r="I272" s="80"/>
      <c r="J272" s="80"/>
    </row>
    <row r="273" spans="2:13" ht="230.1" customHeight="1" outlineLevel="2" x14ac:dyDescent="0.25">
      <c r="B273" s="229" t="s">
        <v>1199</v>
      </c>
      <c r="C273" s="313"/>
      <c r="D273" s="313"/>
      <c r="E273" s="313"/>
      <c r="F273" s="313"/>
      <c r="G273" s="313"/>
      <c r="H273" s="314"/>
      <c r="I273" s="150"/>
      <c r="J273" s="150"/>
      <c r="K273" s="188">
        <f>LEN(C273)</f>
        <v>0</v>
      </c>
    </row>
    <row r="274" spans="2:13" ht="16.5" customHeight="1" outlineLevel="2" x14ac:dyDescent="0.25">
      <c r="B274" s="363" t="s">
        <v>1200</v>
      </c>
      <c r="C274" s="364"/>
      <c r="D274" s="366" t="s">
        <v>7</v>
      </c>
      <c r="E274" s="367"/>
      <c r="F274" s="367"/>
      <c r="G274" s="367"/>
      <c r="H274" s="368"/>
      <c r="I274" s="80"/>
      <c r="J274" s="80"/>
    </row>
    <row r="275" spans="2:13" ht="16.5" customHeight="1" outlineLevel="2" x14ac:dyDescent="0.25">
      <c r="B275" s="321" t="s">
        <v>1201</v>
      </c>
      <c r="C275" s="322"/>
      <c r="D275" s="204" t="s">
        <v>7</v>
      </c>
      <c r="E275" s="190" t="s">
        <v>1605</v>
      </c>
      <c r="F275" s="267">
        <v>0</v>
      </c>
      <c r="G275" s="198" t="s">
        <v>1203</v>
      </c>
      <c r="H275" s="309">
        <v>0</v>
      </c>
      <c r="I275" s="80"/>
      <c r="J275"/>
      <c r="K275" s="39"/>
    </row>
    <row r="276" spans="2:13" ht="16.5" customHeight="1" outlineLevel="1" x14ac:dyDescent="0.25">
      <c r="B276" s="321" t="s">
        <v>1204</v>
      </c>
      <c r="C276" s="322"/>
      <c r="D276" s="315"/>
      <c r="E276" s="316"/>
      <c r="F276" s="316"/>
      <c r="G276" s="316"/>
      <c r="H276" s="317"/>
      <c r="I276" s="80"/>
      <c r="J276"/>
      <c r="K276" s="39"/>
      <c r="M276" s="37"/>
    </row>
    <row r="277" spans="2:13" ht="16.5" customHeight="1" outlineLevel="1" x14ac:dyDescent="0.25">
      <c r="B277" s="477" t="s">
        <v>1596</v>
      </c>
      <c r="C277" s="478"/>
      <c r="D277" s="478"/>
      <c r="E277" s="478"/>
      <c r="F277" s="478"/>
      <c r="G277" s="478"/>
      <c r="H277" s="479"/>
      <c r="I277" s="80"/>
      <c r="J277" s="80"/>
    </row>
    <row r="278" spans="2:13" ht="33" customHeight="1" outlineLevel="1" x14ac:dyDescent="0.25">
      <c r="B278" s="321" t="s">
        <v>1197</v>
      </c>
      <c r="C278" s="322"/>
      <c r="D278" s="318"/>
      <c r="E278" s="319"/>
      <c r="F278" s="319"/>
      <c r="G278" s="319"/>
      <c r="H278" s="320"/>
      <c r="I278" s="80"/>
      <c r="J278"/>
      <c r="K278" s="39"/>
    </row>
    <row r="279" spans="2:13" ht="30.95" customHeight="1" outlineLevel="2" x14ac:dyDescent="0.25">
      <c r="B279" s="321" t="s">
        <v>1198</v>
      </c>
      <c r="C279" s="322"/>
      <c r="D279" s="422" t="s">
        <v>1259</v>
      </c>
      <c r="E279" s="423"/>
      <c r="F279" s="423"/>
      <c r="G279" s="423"/>
      <c r="H279" s="424"/>
      <c r="I279" s="80"/>
      <c r="J279" s="80"/>
    </row>
    <row r="280" spans="2:13" ht="16.5" customHeight="1" outlineLevel="2" x14ac:dyDescent="0.25">
      <c r="B280" s="321" t="s">
        <v>87</v>
      </c>
      <c r="C280" s="322"/>
      <c r="D280" s="468" t="s">
        <v>1404</v>
      </c>
      <c r="E280" s="469"/>
      <c r="F280" s="469"/>
      <c r="G280" s="469"/>
      <c r="H280" s="470"/>
      <c r="I280" s="80"/>
      <c r="J280"/>
      <c r="K280" s="39"/>
    </row>
    <row r="281" spans="2:13" ht="230.1" customHeight="1" outlineLevel="2" x14ac:dyDescent="0.25">
      <c r="B281" s="229" t="s">
        <v>1199</v>
      </c>
      <c r="C281" s="312"/>
      <c r="D281" s="313"/>
      <c r="E281" s="313"/>
      <c r="F281" s="313"/>
      <c r="G281" s="313"/>
      <c r="H281" s="314"/>
      <c r="I281" s="150"/>
      <c r="J281" s="150"/>
      <c r="K281" s="188">
        <f>LEN(C281)</f>
        <v>0</v>
      </c>
    </row>
    <row r="282" spans="2:13" ht="16.5" customHeight="1" outlineLevel="2" x14ac:dyDescent="0.25">
      <c r="B282" s="363" t="s">
        <v>1200</v>
      </c>
      <c r="C282" s="364"/>
      <c r="D282" s="366" t="s">
        <v>7</v>
      </c>
      <c r="E282" s="367"/>
      <c r="F282" s="367"/>
      <c r="G282" s="367"/>
      <c r="H282" s="368"/>
      <c r="I282" s="142"/>
      <c r="J282" s="142"/>
    </row>
    <row r="283" spans="2:13" ht="16.5" customHeight="1" outlineLevel="2" x14ac:dyDescent="0.25">
      <c r="B283" s="321" t="s">
        <v>1201</v>
      </c>
      <c r="C283" s="322"/>
      <c r="D283" s="204" t="s">
        <v>7</v>
      </c>
      <c r="E283" s="190" t="s">
        <v>1605</v>
      </c>
      <c r="F283" s="267">
        <v>0</v>
      </c>
      <c r="G283" s="198" t="s">
        <v>1203</v>
      </c>
      <c r="H283" s="309">
        <v>0</v>
      </c>
      <c r="I283" s="142"/>
      <c r="J283"/>
      <c r="K283" s="39"/>
    </row>
    <row r="284" spans="2:13" ht="16.5" customHeight="1" outlineLevel="1" x14ac:dyDescent="0.25">
      <c r="B284" s="321" t="s">
        <v>1204</v>
      </c>
      <c r="C284" s="322"/>
      <c r="D284" s="315"/>
      <c r="E284" s="316"/>
      <c r="F284" s="316"/>
      <c r="G284" s="316"/>
      <c r="H284" s="317"/>
      <c r="I284" s="120"/>
      <c r="J284" t="str">
        <f>LEFT(D287,1)</f>
        <v/>
      </c>
      <c r="K284" s="69"/>
    </row>
    <row r="285" spans="2:13" ht="16.5" customHeight="1" outlineLevel="1" x14ac:dyDescent="0.25">
      <c r="B285" s="351" t="s">
        <v>1432</v>
      </c>
      <c r="C285" s="365"/>
      <c r="D285" s="365"/>
      <c r="E285" s="365"/>
      <c r="F285" s="365"/>
      <c r="G285" s="365"/>
      <c r="H285" s="352"/>
      <c r="I285" s="77"/>
      <c r="J285" s="77"/>
    </row>
    <row r="286" spans="2:13" ht="33" customHeight="1" outlineLevel="1" x14ac:dyDescent="0.25">
      <c r="B286" s="321" t="s">
        <v>1197</v>
      </c>
      <c r="C286" s="322"/>
      <c r="D286" s="428"/>
      <c r="E286" s="429"/>
      <c r="F286" s="429"/>
      <c r="G286" s="429"/>
      <c r="H286" s="430"/>
      <c r="I286" s="77"/>
      <c r="J286" t="str">
        <f>LEFT(D289,1)</f>
        <v/>
      </c>
      <c r="K286" s="121" t="str">
        <f>IF(D289="","",IF(J286=J284,"","Projektová aktivita nespadá pod zvolený typ aktivity (shodná počáteční písmena)"))</f>
        <v/>
      </c>
      <c r="M286" s="37"/>
    </row>
    <row r="287" spans="2:13" ht="30.95" customHeight="1" outlineLevel="1" x14ac:dyDescent="0.25">
      <c r="B287" s="321" t="s">
        <v>86</v>
      </c>
      <c r="C287" s="322"/>
      <c r="D287" s="318"/>
      <c r="E287" s="319"/>
      <c r="F287" s="319"/>
      <c r="G287" s="319"/>
      <c r="H287" s="320"/>
      <c r="I287" s="77"/>
      <c r="J287" s="77"/>
    </row>
    <row r="288" spans="2:13" ht="30.95" customHeight="1" outlineLevel="1" x14ac:dyDescent="0.25">
      <c r="B288" s="321" t="s">
        <v>1198</v>
      </c>
      <c r="C288" s="322"/>
      <c r="D288" s="422" t="s">
        <v>1259</v>
      </c>
      <c r="E288" s="423"/>
      <c r="F288" s="423"/>
      <c r="G288" s="423"/>
      <c r="H288" s="424"/>
      <c r="I288" s="77"/>
      <c r="J288"/>
      <c r="K288" s="39"/>
    </row>
    <row r="289" spans="2:11" ht="30.95" customHeight="1" outlineLevel="2" x14ac:dyDescent="0.25">
      <c r="B289" s="321" t="s">
        <v>87</v>
      </c>
      <c r="C289" s="322"/>
      <c r="D289" s="318"/>
      <c r="E289" s="319"/>
      <c r="F289" s="319"/>
      <c r="G289" s="319"/>
      <c r="H289" s="320"/>
      <c r="I289" s="77"/>
      <c r="J289" s="77"/>
    </row>
    <row r="290" spans="2:11" ht="234.95" customHeight="1" outlineLevel="2" x14ac:dyDescent="0.25">
      <c r="B290" s="229" t="s">
        <v>1199</v>
      </c>
      <c r="C290" s="405"/>
      <c r="D290" s="405"/>
      <c r="E290" s="405"/>
      <c r="F290" s="405"/>
      <c r="G290" s="405"/>
      <c r="H290" s="406"/>
      <c r="I290" s="150"/>
      <c r="J290" s="150"/>
      <c r="K290" s="188">
        <f>LEN(C290)</f>
        <v>0</v>
      </c>
    </row>
    <row r="291" spans="2:11" ht="16.5" customHeight="1" outlineLevel="2" x14ac:dyDescent="0.25">
      <c r="B291" s="363" t="s">
        <v>1200</v>
      </c>
      <c r="C291" s="364"/>
      <c r="D291" s="366" t="str">
        <f>IF(D289="","bude doplněno",LOOKUP(D289,Čiselník2!$H$3:$H$52,Čiselník2!$I$3:$I$52))</f>
        <v>bude doplněno</v>
      </c>
      <c r="E291" s="367"/>
      <c r="F291" s="367"/>
      <c r="G291" s="367"/>
      <c r="H291" s="368"/>
      <c r="I291" s="77"/>
      <c r="J291" s="77"/>
      <c r="K291" s="167"/>
    </row>
    <row r="292" spans="2:11" ht="16.5" customHeight="1" outlineLevel="2" x14ac:dyDescent="0.25">
      <c r="B292" s="321" t="s">
        <v>1201</v>
      </c>
      <c r="C292" s="322"/>
      <c r="D292" s="204" t="str">
        <f>IF((ISTEXT(D289))=FALSE,"bude doplněno",VLOOKUP(D289,Čiselník2!$H$3:$J$52,3,FALSE))</f>
        <v>bude doplněno</v>
      </c>
      <c r="E292" s="190" t="s">
        <v>1605</v>
      </c>
      <c r="F292" s="140">
        <v>0</v>
      </c>
      <c r="G292" s="198" t="s">
        <v>1203</v>
      </c>
      <c r="H292" s="141"/>
      <c r="I292" s="142"/>
      <c r="J292"/>
      <c r="K292" s="156"/>
    </row>
    <row r="293" spans="2:11" ht="17.25" customHeight="1" outlineLevel="1" x14ac:dyDescent="0.25">
      <c r="B293" s="321" t="s">
        <v>1204</v>
      </c>
      <c r="C293" s="322"/>
      <c r="D293" s="315"/>
      <c r="E293" s="316"/>
      <c r="F293" s="316"/>
      <c r="G293" s="316"/>
      <c r="H293" s="317"/>
      <c r="I293" s="77"/>
      <c r="J293" t="str">
        <f>LEFT(D296,1)</f>
        <v/>
      </c>
      <c r="K293" s="69"/>
    </row>
    <row r="294" spans="2:11" ht="12" customHeight="1" x14ac:dyDescent="0.25">
      <c r="B294" s="471" t="s">
        <v>1596</v>
      </c>
      <c r="C294" s="472"/>
      <c r="D294" s="472"/>
      <c r="E294" s="472"/>
      <c r="F294" s="472"/>
      <c r="G294" s="472"/>
      <c r="H294" s="473"/>
      <c r="I294" s="142"/>
      <c r="J294" s="142"/>
    </row>
    <row r="295" spans="2:11" ht="33" customHeight="1" x14ac:dyDescent="0.25">
      <c r="B295" s="321" t="s">
        <v>1197</v>
      </c>
      <c r="C295" s="322"/>
      <c r="D295" s="428"/>
      <c r="E295" s="429"/>
      <c r="F295" s="429"/>
      <c r="G295" s="429"/>
      <c r="H295" s="430"/>
      <c r="J295" t="str">
        <f>LEFT(D298,1)</f>
        <v/>
      </c>
      <c r="K295" s="121" t="str">
        <f>IF(D298="","",IF(J295=J293,"","Projektová aktivita nespadá pod zvolený typ aktivity (shodná počáteční písmena)"))</f>
        <v/>
      </c>
    </row>
    <row r="296" spans="2:11" ht="30.95" customHeight="1" x14ac:dyDescent="0.25">
      <c r="B296" s="321" t="s">
        <v>86</v>
      </c>
      <c r="C296" s="322"/>
      <c r="D296" s="318"/>
      <c r="E296" s="319"/>
      <c r="F296" s="319"/>
      <c r="G296" s="319"/>
      <c r="H296" s="320"/>
    </row>
    <row r="297" spans="2:11" ht="30.95" customHeight="1" x14ac:dyDescent="0.25">
      <c r="B297" s="321" t="s">
        <v>1198</v>
      </c>
      <c r="C297" s="322"/>
      <c r="D297" s="422" t="s">
        <v>1259</v>
      </c>
      <c r="E297" s="423"/>
      <c r="F297" s="423"/>
      <c r="G297" s="423"/>
      <c r="H297" s="424"/>
    </row>
    <row r="298" spans="2:11" ht="30.95" customHeight="1" x14ac:dyDescent="0.25">
      <c r="B298" s="321" t="s">
        <v>87</v>
      </c>
      <c r="C298" s="322"/>
      <c r="D298" s="318"/>
      <c r="E298" s="319"/>
      <c r="F298" s="319"/>
      <c r="G298" s="319"/>
      <c r="H298" s="320"/>
    </row>
    <row r="299" spans="2:11" ht="234.95" customHeight="1" outlineLevel="2" x14ac:dyDescent="0.25">
      <c r="B299" s="229" t="s">
        <v>1199</v>
      </c>
      <c r="C299" s="312"/>
      <c r="D299" s="313"/>
      <c r="E299" s="313"/>
      <c r="F299" s="313"/>
      <c r="G299" s="313"/>
      <c r="H299" s="314"/>
      <c r="I299" s="150"/>
      <c r="J299" s="150"/>
      <c r="K299" s="188">
        <f>LEN(C299)</f>
        <v>0</v>
      </c>
    </row>
    <row r="300" spans="2:11" ht="16.5" customHeight="1" outlineLevel="2" x14ac:dyDescent="0.25">
      <c r="B300" s="363" t="s">
        <v>1200</v>
      </c>
      <c r="C300" s="364"/>
      <c r="D300" s="366" t="str">
        <f>IF(D298="","bude doplněno",LOOKUP(D298,Čiselník2!$H$3:$H$52,Čiselník2!$I$3:$I$52))</f>
        <v>bude doplněno</v>
      </c>
      <c r="E300" s="367"/>
      <c r="F300" s="367"/>
      <c r="G300" s="367"/>
      <c r="H300" s="368"/>
      <c r="I300" s="142"/>
      <c r="J300" s="142"/>
    </row>
    <row r="301" spans="2:11" ht="16.5" customHeight="1" outlineLevel="2" x14ac:dyDescent="0.25">
      <c r="B301" s="321" t="s">
        <v>1201</v>
      </c>
      <c r="C301" s="322"/>
      <c r="D301" s="204" t="str">
        <f>IF((ISTEXT(D298))=FALSE,"bude doplněno",VLOOKUP(D298,Čiselník2!$H$3:$J$52,3,FALSE))</f>
        <v>bude doplněno</v>
      </c>
      <c r="E301" s="190" t="s">
        <v>1605</v>
      </c>
      <c r="F301" s="140">
        <v>0</v>
      </c>
      <c r="G301" s="198" t="s">
        <v>1203</v>
      </c>
      <c r="H301" s="141"/>
      <c r="I301" s="142"/>
      <c r="J301"/>
      <c r="K301" s="39"/>
    </row>
    <row r="302" spans="2:11" ht="15.75" customHeight="1" x14ac:dyDescent="0.25">
      <c r="B302" s="321" t="s">
        <v>1204</v>
      </c>
      <c r="C302" s="322"/>
      <c r="D302" s="315"/>
      <c r="E302" s="316"/>
      <c r="F302" s="316"/>
      <c r="G302" s="316"/>
      <c r="H302" s="317"/>
      <c r="J302" t="str">
        <f>LEFT(D305,1)</f>
        <v/>
      </c>
    </row>
    <row r="303" spans="2:11" ht="12" customHeight="1" x14ac:dyDescent="0.25">
      <c r="B303" s="471" t="s">
        <v>1597</v>
      </c>
      <c r="C303" s="472"/>
      <c r="D303" s="472"/>
      <c r="E303" s="472"/>
      <c r="F303" s="472"/>
      <c r="G303" s="472"/>
      <c r="H303" s="473"/>
    </row>
    <row r="304" spans="2:11" ht="33" customHeight="1" x14ac:dyDescent="0.25">
      <c r="B304" s="321" t="s">
        <v>1197</v>
      </c>
      <c r="C304" s="322"/>
      <c r="D304" s="428"/>
      <c r="E304" s="429"/>
      <c r="F304" s="429"/>
      <c r="G304" s="429"/>
      <c r="H304" s="430"/>
      <c r="J304" t="str">
        <f>LEFT(D307,1)</f>
        <v/>
      </c>
      <c r="K304" s="121" t="str">
        <f>IF(D307="","",IF(J304=J302,"","Projektová aktivita nespadá pod zvolený typ aktivity (shodná počáteční písmena)"))</f>
        <v/>
      </c>
    </row>
    <row r="305" spans="2:11" ht="30.95" customHeight="1" x14ac:dyDescent="0.25">
      <c r="B305" s="321" t="s">
        <v>86</v>
      </c>
      <c r="C305" s="322"/>
      <c r="D305" s="318"/>
      <c r="E305" s="319"/>
      <c r="F305" s="319"/>
      <c r="G305" s="319"/>
      <c r="H305" s="320"/>
    </row>
    <row r="306" spans="2:11" ht="30.95" customHeight="1" x14ac:dyDescent="0.25">
      <c r="B306" s="321" t="s">
        <v>1198</v>
      </c>
      <c r="C306" s="322"/>
      <c r="D306" s="422" t="s">
        <v>1259</v>
      </c>
      <c r="E306" s="423"/>
      <c r="F306" s="423"/>
      <c r="G306" s="423"/>
      <c r="H306" s="424"/>
      <c r="I306" s="36"/>
      <c r="J306" s="36"/>
    </row>
    <row r="307" spans="2:11" ht="30.95" customHeight="1" x14ac:dyDescent="0.25">
      <c r="B307" s="321" t="s">
        <v>87</v>
      </c>
      <c r="C307" s="322"/>
      <c r="D307" s="318"/>
      <c r="E307" s="319"/>
      <c r="F307" s="319"/>
      <c r="G307" s="319"/>
      <c r="H307" s="320"/>
      <c r="I307" s="142"/>
      <c r="J307" s="142"/>
    </row>
    <row r="308" spans="2:11" ht="234.95" customHeight="1" outlineLevel="2" x14ac:dyDescent="0.25">
      <c r="B308" s="229" t="s">
        <v>1199</v>
      </c>
      <c r="C308" s="312"/>
      <c r="D308" s="313"/>
      <c r="E308" s="313"/>
      <c r="F308" s="313"/>
      <c r="G308" s="313"/>
      <c r="H308" s="314"/>
      <c r="I308" s="150"/>
      <c r="J308" s="150"/>
      <c r="K308" s="188">
        <f>LEN(C308)</f>
        <v>0</v>
      </c>
    </row>
    <row r="309" spans="2:11" ht="16.5" customHeight="1" outlineLevel="2" x14ac:dyDescent="0.25">
      <c r="B309" s="363" t="s">
        <v>1200</v>
      </c>
      <c r="C309" s="364"/>
      <c r="D309" s="366" t="str">
        <f>IF(D307="","bude doplněno",LOOKUP(D307,Čiselník2!$H$3:$H$52,Čiselník2!$I$3:$I$52))</f>
        <v>bude doplněno</v>
      </c>
      <c r="E309" s="367"/>
      <c r="F309" s="367"/>
      <c r="G309" s="367"/>
      <c r="H309" s="368"/>
      <c r="I309" s="142"/>
      <c r="J309" s="142"/>
    </row>
    <row r="310" spans="2:11" ht="16.5" customHeight="1" outlineLevel="2" x14ac:dyDescent="0.25">
      <c r="B310" s="321" t="s">
        <v>1201</v>
      </c>
      <c r="C310" s="322"/>
      <c r="D310" s="204" t="str">
        <f>IF((ISTEXT(D307))=FALSE,"bude doplněno",VLOOKUP(D307,Čiselník2!$H$3:$J$52,3,FALSE))</f>
        <v>bude doplněno</v>
      </c>
      <c r="E310" s="190" t="s">
        <v>1605</v>
      </c>
      <c r="F310" s="140">
        <v>0</v>
      </c>
      <c r="G310" s="198" t="s">
        <v>1203</v>
      </c>
      <c r="H310" s="141"/>
      <c r="I310" s="142"/>
      <c r="J310"/>
      <c r="K310" s="39"/>
    </row>
    <row r="311" spans="2:11" ht="15.75" customHeight="1" x14ac:dyDescent="0.25">
      <c r="B311" s="321" t="s">
        <v>1204</v>
      </c>
      <c r="C311" s="322"/>
      <c r="D311" s="315"/>
      <c r="E311" s="316"/>
      <c r="F311" s="316"/>
      <c r="G311" s="316"/>
      <c r="H311" s="317"/>
      <c r="I311" s="36"/>
      <c r="J311" t="str">
        <f>LEFT(D314,1)</f>
        <v/>
      </c>
    </row>
    <row r="312" spans="2:11" ht="12" customHeight="1" x14ac:dyDescent="0.25">
      <c r="B312" s="471" t="s">
        <v>1598</v>
      </c>
      <c r="C312" s="472"/>
      <c r="D312" s="472"/>
      <c r="E312" s="472"/>
      <c r="F312" s="472"/>
      <c r="G312" s="472"/>
      <c r="H312" s="473"/>
      <c r="I312" s="142"/>
      <c r="J312" s="142"/>
    </row>
    <row r="313" spans="2:11" ht="33" customHeight="1" x14ac:dyDescent="0.25">
      <c r="B313" s="321" t="s">
        <v>1197</v>
      </c>
      <c r="C313" s="322"/>
      <c r="D313" s="428"/>
      <c r="E313" s="429"/>
      <c r="F313" s="429"/>
      <c r="G313" s="429"/>
      <c r="H313" s="430"/>
      <c r="I313" s="36"/>
      <c r="J313" t="str">
        <f>LEFT(D316,1)</f>
        <v/>
      </c>
      <c r="K313" s="121" t="str">
        <f>IF(D316="","",IF(J313=J311,"","Projektová aktivita nespadá pod zvolený typ aktivity (shodná počáteční písmena)"))</f>
        <v/>
      </c>
    </row>
    <row r="314" spans="2:11" ht="30.95" customHeight="1" x14ac:dyDescent="0.25">
      <c r="B314" s="321" t="s">
        <v>86</v>
      </c>
      <c r="C314" s="322"/>
      <c r="D314" s="318"/>
      <c r="E314" s="319"/>
      <c r="F314" s="319"/>
      <c r="G314" s="319"/>
      <c r="H314" s="320"/>
      <c r="I314" s="36"/>
      <c r="J314" s="36"/>
    </row>
    <row r="315" spans="2:11" ht="30.95" customHeight="1" x14ac:dyDescent="0.25">
      <c r="B315" s="321" t="s">
        <v>1198</v>
      </c>
      <c r="C315" s="322"/>
      <c r="D315" s="422" t="s">
        <v>1259</v>
      </c>
      <c r="E315" s="423"/>
      <c r="F315" s="423"/>
      <c r="G315" s="423"/>
      <c r="H315" s="424"/>
      <c r="I315" s="80"/>
      <c r="J315" s="80"/>
    </row>
    <row r="316" spans="2:11" ht="30.95" customHeight="1" x14ac:dyDescent="0.25">
      <c r="B316" s="321" t="s">
        <v>87</v>
      </c>
      <c r="C316" s="322"/>
      <c r="D316" s="318"/>
      <c r="E316" s="319"/>
      <c r="F316" s="319"/>
      <c r="G316" s="319"/>
      <c r="H316" s="320"/>
      <c r="I316" s="142"/>
      <c r="J316" s="142"/>
    </row>
    <row r="317" spans="2:11" ht="234.95" customHeight="1" outlineLevel="2" x14ac:dyDescent="0.25">
      <c r="B317" s="229" t="s">
        <v>1199</v>
      </c>
      <c r="C317" s="312"/>
      <c r="D317" s="313"/>
      <c r="E317" s="313"/>
      <c r="F317" s="313"/>
      <c r="G317" s="313"/>
      <c r="H317" s="314"/>
      <c r="I317" s="150"/>
      <c r="J317" s="150"/>
      <c r="K317" s="188">
        <f>LEN(C317)</f>
        <v>0</v>
      </c>
    </row>
    <row r="318" spans="2:11" ht="16.5" customHeight="1" outlineLevel="2" x14ac:dyDescent="0.25">
      <c r="B318" s="363" t="s">
        <v>1200</v>
      </c>
      <c r="C318" s="364"/>
      <c r="D318" s="366" t="str">
        <f>IF(D316="","bude doplněno",LOOKUP(D316,Čiselník2!$H$3:$H$52,Čiselník2!$I$3:$I$52))</f>
        <v>bude doplněno</v>
      </c>
      <c r="E318" s="367"/>
      <c r="F318" s="367"/>
      <c r="G318" s="367"/>
      <c r="H318" s="368"/>
      <c r="I318" s="142"/>
      <c r="J318" s="142"/>
    </row>
    <row r="319" spans="2:11" ht="16.5" customHeight="1" outlineLevel="2" x14ac:dyDescent="0.25">
      <c r="B319" s="321" t="s">
        <v>1201</v>
      </c>
      <c r="C319" s="322"/>
      <c r="D319" s="204" t="str">
        <f>IF((ISTEXT(D316))=FALSE,"bude doplněno",VLOOKUP(D316,Čiselník2!$H$3:$J$52,3,FALSE))</f>
        <v>bude doplněno</v>
      </c>
      <c r="E319" s="190" t="s">
        <v>1605</v>
      </c>
      <c r="F319" s="140">
        <v>0</v>
      </c>
      <c r="G319" s="198" t="s">
        <v>1203</v>
      </c>
      <c r="H319" s="141"/>
      <c r="I319" s="142"/>
      <c r="J319"/>
      <c r="K319" s="39"/>
    </row>
    <row r="320" spans="2:11" ht="15.75" customHeight="1" outlineLevel="1" x14ac:dyDescent="0.25">
      <c r="B320" s="321" t="s">
        <v>1204</v>
      </c>
      <c r="C320" s="322"/>
      <c r="D320" s="315"/>
      <c r="E320" s="316"/>
      <c r="F320" s="316"/>
      <c r="G320" s="316"/>
      <c r="H320" s="317"/>
      <c r="I320" s="80"/>
      <c r="J320" t="str">
        <f>LEFT(D323,1)</f>
        <v/>
      </c>
    </row>
    <row r="321" spans="2:11" ht="12" customHeight="1" x14ac:dyDescent="0.25">
      <c r="B321" s="471" t="s">
        <v>1599</v>
      </c>
      <c r="C321" s="472"/>
      <c r="D321" s="472"/>
      <c r="E321" s="472"/>
      <c r="F321" s="472"/>
      <c r="G321" s="472"/>
      <c r="H321" s="473"/>
      <c r="I321" s="142"/>
      <c r="J321" s="142"/>
    </row>
    <row r="322" spans="2:11" ht="33" customHeight="1" outlineLevel="1" x14ac:dyDescent="0.25">
      <c r="B322" s="321" t="s">
        <v>1197</v>
      </c>
      <c r="C322" s="322"/>
      <c r="D322" s="428"/>
      <c r="E322" s="429"/>
      <c r="F322" s="429"/>
      <c r="G322" s="429"/>
      <c r="H322" s="430"/>
      <c r="I322" s="80"/>
      <c r="J322" t="str">
        <f>LEFT(D325,1)</f>
        <v/>
      </c>
      <c r="K322" s="121" t="str">
        <f>IF(D325="","",IF(J322=J320,"","Projektová aktivita nespadá pod zvolený typ aktivity (shodná počáteční písmena)"))</f>
        <v/>
      </c>
    </row>
    <row r="323" spans="2:11" ht="30.95" customHeight="1" outlineLevel="1" x14ac:dyDescent="0.25">
      <c r="B323" s="321" t="s">
        <v>86</v>
      </c>
      <c r="C323" s="322"/>
      <c r="D323" s="318"/>
      <c r="E323" s="319"/>
      <c r="F323" s="319"/>
      <c r="G323" s="319"/>
      <c r="H323" s="320"/>
      <c r="I323" s="80"/>
      <c r="J323" s="80"/>
    </row>
    <row r="324" spans="2:11" ht="30.95" customHeight="1" outlineLevel="1" x14ac:dyDescent="0.25">
      <c r="B324" s="321" t="s">
        <v>1198</v>
      </c>
      <c r="C324" s="322"/>
      <c r="D324" s="422" t="s">
        <v>1259</v>
      </c>
      <c r="E324" s="423"/>
      <c r="F324" s="423"/>
      <c r="G324" s="423"/>
      <c r="H324" s="424"/>
      <c r="I324" s="80"/>
      <c r="J324" s="80"/>
    </row>
    <row r="325" spans="2:11" ht="30.95" customHeight="1" x14ac:dyDescent="0.25">
      <c r="B325" s="321" t="s">
        <v>87</v>
      </c>
      <c r="C325" s="322"/>
      <c r="D325" s="318"/>
      <c r="E325" s="319"/>
      <c r="F325" s="319"/>
      <c r="G325" s="319"/>
      <c r="H325" s="320"/>
      <c r="I325" s="142"/>
      <c r="J325" s="142"/>
    </row>
    <row r="326" spans="2:11" ht="234.95" customHeight="1" outlineLevel="2" x14ac:dyDescent="0.25">
      <c r="B326" s="229" t="s">
        <v>1199</v>
      </c>
      <c r="C326" s="312"/>
      <c r="D326" s="313"/>
      <c r="E326" s="313"/>
      <c r="F326" s="313"/>
      <c r="G326" s="313"/>
      <c r="H326" s="314"/>
      <c r="I326" s="150"/>
      <c r="J326" s="150"/>
      <c r="K326" s="188">
        <f>LEN(C326)</f>
        <v>0</v>
      </c>
    </row>
    <row r="327" spans="2:11" ht="16.5" customHeight="1" outlineLevel="2" x14ac:dyDescent="0.25">
      <c r="B327" s="363" t="s">
        <v>1200</v>
      </c>
      <c r="C327" s="364"/>
      <c r="D327" s="366" t="str">
        <f>IF(D325="","bude doplněno",LOOKUP(D325,Čiselník2!$H$3:$H$52,Čiselník2!$I$3:$I$52))</f>
        <v>bude doplněno</v>
      </c>
      <c r="E327" s="367"/>
      <c r="F327" s="367"/>
      <c r="G327" s="367"/>
      <c r="H327" s="368"/>
      <c r="I327" s="142"/>
      <c r="J327" s="142"/>
    </row>
    <row r="328" spans="2:11" ht="16.5" customHeight="1" outlineLevel="2" x14ac:dyDescent="0.25">
      <c r="B328" s="321" t="s">
        <v>1201</v>
      </c>
      <c r="C328" s="322"/>
      <c r="D328" s="204" t="str">
        <f>IF((ISTEXT(D325))=FALSE,"bude doplněno",VLOOKUP(D325,Čiselník2!$H$3:$J$52,3,FALSE))</f>
        <v>bude doplněno</v>
      </c>
      <c r="E328" s="190" t="s">
        <v>1605</v>
      </c>
      <c r="F328" s="140">
        <v>0</v>
      </c>
      <c r="G328" s="198" t="s">
        <v>1203</v>
      </c>
      <c r="H328" s="141"/>
      <c r="I328" s="142"/>
      <c r="J328"/>
      <c r="K328" s="39"/>
    </row>
    <row r="329" spans="2:11" ht="15.75" customHeight="1" outlineLevel="1" x14ac:dyDescent="0.25">
      <c r="B329" s="321" t="s">
        <v>1204</v>
      </c>
      <c r="C329" s="322"/>
      <c r="D329" s="315"/>
      <c r="E329" s="316"/>
      <c r="F329" s="316"/>
      <c r="G329" s="316"/>
      <c r="H329" s="317"/>
      <c r="I329" s="80"/>
      <c r="J329" t="str">
        <f>LEFT(D332,1)</f>
        <v/>
      </c>
    </row>
    <row r="330" spans="2:11" ht="12" customHeight="1" x14ac:dyDescent="0.25">
      <c r="B330" s="471" t="s">
        <v>1600</v>
      </c>
      <c r="C330" s="472"/>
      <c r="D330" s="472"/>
      <c r="E330" s="472"/>
      <c r="F330" s="472"/>
      <c r="G330" s="472"/>
      <c r="H330" s="473"/>
      <c r="I330" s="142"/>
      <c r="J330" s="142"/>
    </row>
    <row r="331" spans="2:11" ht="33" customHeight="1" outlineLevel="1" x14ac:dyDescent="0.25">
      <c r="B331" s="321" t="s">
        <v>1197</v>
      </c>
      <c r="C331" s="322"/>
      <c r="D331" s="428"/>
      <c r="E331" s="429"/>
      <c r="F331" s="429"/>
      <c r="G331" s="429"/>
      <c r="H331" s="430"/>
      <c r="I331" s="80"/>
      <c r="J331" t="str">
        <f>LEFT(D334,1)</f>
        <v/>
      </c>
      <c r="K331" s="121" t="str">
        <f>IF(D334="","",IF(J331=J329,"","Projektová aktivita nespadá pod zvolený typ aktivity (shodná počáteční písmena)"))</f>
        <v/>
      </c>
    </row>
    <row r="332" spans="2:11" ht="30.95" customHeight="1" outlineLevel="1" x14ac:dyDescent="0.25">
      <c r="B332" s="321" t="s">
        <v>86</v>
      </c>
      <c r="C332" s="322"/>
      <c r="D332" s="318"/>
      <c r="E332" s="319"/>
      <c r="F332" s="319"/>
      <c r="G332" s="319"/>
      <c r="H332" s="320"/>
      <c r="I332" s="80"/>
      <c r="J332" s="80"/>
    </row>
    <row r="333" spans="2:11" ht="30.95" customHeight="1" outlineLevel="1" x14ac:dyDescent="0.25">
      <c r="B333" s="321" t="s">
        <v>1198</v>
      </c>
      <c r="C333" s="322"/>
      <c r="D333" s="422" t="s">
        <v>1259</v>
      </c>
      <c r="E333" s="423"/>
      <c r="F333" s="423"/>
      <c r="G333" s="423"/>
      <c r="H333" s="424"/>
      <c r="I333" s="80"/>
      <c r="J333" s="80"/>
    </row>
    <row r="334" spans="2:11" ht="30.95" customHeight="1" x14ac:dyDescent="0.25">
      <c r="B334" s="321" t="s">
        <v>87</v>
      </c>
      <c r="C334" s="322"/>
      <c r="D334" s="318"/>
      <c r="E334" s="319"/>
      <c r="F334" s="319"/>
      <c r="G334" s="319"/>
      <c r="H334" s="320"/>
      <c r="I334" s="142"/>
      <c r="J334" s="142"/>
    </row>
    <row r="335" spans="2:11" ht="234.95" customHeight="1" outlineLevel="2" x14ac:dyDescent="0.25">
      <c r="B335" s="229" t="s">
        <v>1199</v>
      </c>
      <c r="C335" s="312"/>
      <c r="D335" s="313"/>
      <c r="E335" s="313"/>
      <c r="F335" s="313"/>
      <c r="G335" s="313"/>
      <c r="H335" s="314"/>
      <c r="I335" s="150"/>
      <c r="J335" s="150"/>
      <c r="K335" s="188">
        <f>LEN(C335)</f>
        <v>0</v>
      </c>
    </row>
    <row r="336" spans="2:11" ht="16.5" customHeight="1" outlineLevel="2" x14ac:dyDescent="0.25">
      <c r="B336" s="363" t="s">
        <v>1200</v>
      </c>
      <c r="C336" s="364"/>
      <c r="D336" s="366" t="str">
        <f>IF(D334="","bude doplněno",LOOKUP(D334,Čiselník2!$H$3:$H$52,Čiselník2!$I$3:$I$52))</f>
        <v>bude doplněno</v>
      </c>
      <c r="E336" s="367"/>
      <c r="F336" s="367"/>
      <c r="G336" s="367"/>
      <c r="H336" s="368"/>
      <c r="I336" s="142"/>
      <c r="J336" s="142"/>
    </row>
    <row r="337" spans="2:11" ht="16.5" customHeight="1" outlineLevel="2" x14ac:dyDescent="0.25">
      <c r="B337" s="321" t="s">
        <v>1201</v>
      </c>
      <c r="C337" s="322"/>
      <c r="D337" s="204" t="str">
        <f>IF((ISTEXT(D334))=FALSE,"bude doplněno",VLOOKUP(D334,Čiselník2!$H$3:$J$52,3,FALSE))</f>
        <v>bude doplněno</v>
      </c>
      <c r="E337" s="190" t="s">
        <v>1605</v>
      </c>
      <c r="F337" s="140">
        <v>0</v>
      </c>
      <c r="G337" s="198" t="s">
        <v>1203</v>
      </c>
      <c r="H337" s="141"/>
      <c r="I337" s="142"/>
      <c r="J337"/>
      <c r="K337" s="39"/>
    </row>
    <row r="338" spans="2:11" ht="15.75" customHeight="1" outlineLevel="1" x14ac:dyDescent="0.25">
      <c r="B338" s="321" t="s">
        <v>1204</v>
      </c>
      <c r="C338" s="322"/>
      <c r="D338" s="315"/>
      <c r="E338" s="316"/>
      <c r="F338" s="316"/>
      <c r="G338" s="316"/>
      <c r="H338" s="317"/>
      <c r="I338" s="80"/>
      <c r="J338" t="str">
        <f>LEFT(D341,1)</f>
        <v/>
      </c>
    </row>
    <row r="339" spans="2:11" ht="12" customHeight="1" x14ac:dyDescent="0.25">
      <c r="B339" s="471" t="s">
        <v>1601</v>
      </c>
      <c r="C339" s="472"/>
      <c r="D339" s="472"/>
      <c r="E339" s="472"/>
      <c r="F339" s="472"/>
      <c r="G339" s="472"/>
      <c r="H339" s="473"/>
      <c r="I339" s="142"/>
      <c r="J339" s="142"/>
    </row>
    <row r="340" spans="2:11" ht="33" customHeight="1" outlineLevel="1" x14ac:dyDescent="0.25">
      <c r="B340" s="321" t="s">
        <v>1197</v>
      </c>
      <c r="C340" s="322"/>
      <c r="D340" s="428"/>
      <c r="E340" s="429"/>
      <c r="F340" s="429"/>
      <c r="G340" s="429"/>
      <c r="H340" s="430"/>
      <c r="I340" s="80"/>
      <c r="J340" t="str">
        <f>LEFT(D343,1)</f>
        <v/>
      </c>
      <c r="K340" s="121" t="str">
        <f>IF(D343="","",IF(J340=J338,"","Projektová aktivita nespadá pod zvolený typ aktivity (shodná počáteční písmena)"))</f>
        <v/>
      </c>
    </row>
    <row r="341" spans="2:11" ht="30.95" customHeight="1" outlineLevel="1" x14ac:dyDescent="0.25">
      <c r="B341" s="321" t="s">
        <v>86</v>
      </c>
      <c r="C341" s="322"/>
      <c r="D341" s="318"/>
      <c r="E341" s="319"/>
      <c r="F341" s="319"/>
      <c r="G341" s="319"/>
      <c r="H341" s="320"/>
      <c r="I341" s="80"/>
      <c r="J341" s="80"/>
    </row>
    <row r="342" spans="2:11" ht="30.95" customHeight="1" outlineLevel="1" x14ac:dyDescent="0.25">
      <c r="B342" s="321" t="s">
        <v>1198</v>
      </c>
      <c r="C342" s="322"/>
      <c r="D342" s="422" t="s">
        <v>1259</v>
      </c>
      <c r="E342" s="423"/>
      <c r="F342" s="423"/>
      <c r="G342" s="423"/>
      <c r="H342" s="424"/>
      <c r="I342" s="80"/>
      <c r="J342" s="80"/>
    </row>
    <row r="343" spans="2:11" ht="30.95" customHeight="1" x14ac:dyDescent="0.25">
      <c r="B343" s="321" t="s">
        <v>87</v>
      </c>
      <c r="C343" s="322"/>
      <c r="D343" s="318"/>
      <c r="E343" s="319"/>
      <c r="F343" s="319"/>
      <c r="G343" s="319"/>
      <c r="H343" s="320"/>
      <c r="I343" s="142"/>
      <c r="J343" s="142"/>
    </row>
    <row r="344" spans="2:11" ht="234.95" customHeight="1" outlineLevel="2" x14ac:dyDescent="0.25">
      <c r="B344" s="229" t="s">
        <v>1199</v>
      </c>
      <c r="C344" s="312"/>
      <c r="D344" s="313"/>
      <c r="E344" s="313"/>
      <c r="F344" s="313"/>
      <c r="G344" s="313"/>
      <c r="H344" s="314"/>
      <c r="I344" s="150"/>
      <c r="J344" s="150"/>
      <c r="K344" s="188">
        <f>LEN(C344)</f>
        <v>0</v>
      </c>
    </row>
    <row r="345" spans="2:11" ht="16.5" customHeight="1" outlineLevel="2" x14ac:dyDescent="0.25">
      <c r="B345" s="363" t="s">
        <v>1200</v>
      </c>
      <c r="C345" s="364"/>
      <c r="D345" s="366" t="str">
        <f>IF(D343="","bude doplněno",LOOKUP(D343,Čiselník2!$H$3:$H$52,Čiselník2!$I$3:$I$52))</f>
        <v>bude doplněno</v>
      </c>
      <c r="E345" s="367"/>
      <c r="F345" s="367"/>
      <c r="G345" s="367"/>
      <c r="H345" s="368"/>
      <c r="I345" s="142"/>
      <c r="J345" s="142"/>
    </row>
    <row r="346" spans="2:11" ht="16.5" customHeight="1" outlineLevel="2" x14ac:dyDescent="0.25">
      <c r="B346" s="321" t="s">
        <v>1201</v>
      </c>
      <c r="C346" s="322"/>
      <c r="D346" s="204" t="str">
        <f>IF((ISTEXT(D343))=FALSE,"bude doplněno",VLOOKUP(D343,Čiselník2!$H$3:$J$52,3,FALSE))</f>
        <v>bude doplněno</v>
      </c>
      <c r="E346" s="190" t="s">
        <v>1605</v>
      </c>
      <c r="F346" s="140">
        <v>0</v>
      </c>
      <c r="G346" s="198" t="s">
        <v>1203</v>
      </c>
      <c r="H346" s="141"/>
      <c r="I346" s="142"/>
      <c r="J346"/>
      <c r="K346" s="39"/>
    </row>
    <row r="347" spans="2:11" ht="15.75" customHeight="1" outlineLevel="1" x14ac:dyDescent="0.25">
      <c r="B347" s="321" t="s">
        <v>1204</v>
      </c>
      <c r="C347" s="322"/>
      <c r="D347" s="315"/>
      <c r="E347" s="316"/>
      <c r="F347" s="316"/>
      <c r="G347" s="316"/>
      <c r="H347" s="317"/>
      <c r="I347" s="80"/>
      <c r="J347" t="str">
        <f>LEFT(D350,1)</f>
        <v/>
      </c>
    </row>
    <row r="348" spans="2:11" ht="12" customHeight="1" x14ac:dyDescent="0.25">
      <c r="B348" s="471" t="s">
        <v>1602</v>
      </c>
      <c r="C348" s="472"/>
      <c r="D348" s="472"/>
      <c r="E348" s="472"/>
      <c r="F348" s="472"/>
      <c r="G348" s="472"/>
      <c r="H348" s="473"/>
      <c r="I348" s="142"/>
      <c r="J348" s="142"/>
    </row>
    <row r="349" spans="2:11" ht="33" customHeight="1" outlineLevel="1" x14ac:dyDescent="0.25">
      <c r="B349" s="321" t="s">
        <v>1197</v>
      </c>
      <c r="C349" s="322"/>
      <c r="D349" s="428"/>
      <c r="E349" s="429"/>
      <c r="F349" s="429"/>
      <c r="G349" s="429"/>
      <c r="H349" s="430"/>
      <c r="I349" s="80"/>
      <c r="J349" t="str">
        <f>LEFT(D352,1)</f>
        <v/>
      </c>
      <c r="K349" s="121" t="str">
        <f>IF(D352="","",IF(J349=J347,"","Projektová aktivita nespadá pod zvolený typ aktivity (shodná počáteční písmena)"))</f>
        <v/>
      </c>
    </row>
    <row r="350" spans="2:11" ht="30.95" customHeight="1" outlineLevel="1" x14ac:dyDescent="0.25">
      <c r="B350" s="321" t="s">
        <v>86</v>
      </c>
      <c r="C350" s="322"/>
      <c r="D350" s="318"/>
      <c r="E350" s="319"/>
      <c r="F350" s="319"/>
      <c r="G350" s="319"/>
      <c r="H350" s="320"/>
      <c r="I350" s="80"/>
      <c r="J350" s="80"/>
    </row>
    <row r="351" spans="2:11" ht="30.95" customHeight="1" outlineLevel="1" x14ac:dyDescent="0.25">
      <c r="B351" s="321" t="s">
        <v>1198</v>
      </c>
      <c r="C351" s="322"/>
      <c r="D351" s="422" t="s">
        <v>1259</v>
      </c>
      <c r="E351" s="423"/>
      <c r="F351" s="423"/>
      <c r="G351" s="423"/>
      <c r="H351" s="424"/>
      <c r="I351" s="80"/>
      <c r="J351" s="80"/>
    </row>
    <row r="352" spans="2:11" ht="30.95" customHeight="1" x14ac:dyDescent="0.25">
      <c r="B352" s="321" t="s">
        <v>87</v>
      </c>
      <c r="C352" s="322"/>
      <c r="D352" s="318"/>
      <c r="E352" s="319"/>
      <c r="F352" s="319"/>
      <c r="G352" s="319"/>
      <c r="H352" s="320"/>
      <c r="I352" s="142"/>
      <c r="J352" s="142"/>
    </row>
    <row r="353" spans="2:11" ht="234.95" customHeight="1" outlineLevel="2" x14ac:dyDescent="0.25">
      <c r="B353" s="229" t="s">
        <v>1199</v>
      </c>
      <c r="C353" s="312"/>
      <c r="D353" s="313"/>
      <c r="E353" s="313"/>
      <c r="F353" s="313"/>
      <c r="G353" s="313"/>
      <c r="H353" s="314"/>
      <c r="I353" s="150"/>
      <c r="J353" s="150"/>
      <c r="K353" s="188">
        <f>LEN(C353)</f>
        <v>0</v>
      </c>
    </row>
    <row r="354" spans="2:11" ht="16.5" customHeight="1" outlineLevel="2" x14ac:dyDescent="0.25">
      <c r="B354" s="363" t="s">
        <v>1200</v>
      </c>
      <c r="C354" s="364"/>
      <c r="D354" s="366" t="str">
        <f>IF(D352="","bude doplněno",LOOKUP(D352,Čiselník2!$H$3:$H$52,Čiselník2!$I$3:$I$52))</f>
        <v>bude doplněno</v>
      </c>
      <c r="E354" s="367"/>
      <c r="F354" s="367"/>
      <c r="G354" s="367"/>
      <c r="H354" s="368"/>
      <c r="I354" s="142"/>
      <c r="J354" s="142"/>
    </row>
    <row r="355" spans="2:11" ht="16.5" customHeight="1" outlineLevel="2" x14ac:dyDescent="0.25">
      <c r="B355" s="321" t="s">
        <v>1201</v>
      </c>
      <c r="C355" s="322"/>
      <c r="D355" s="204" t="str">
        <f>IF((ISTEXT(D352))=FALSE,"bude doplněno",VLOOKUP(D352,Čiselník2!$H$3:$J$52,3,FALSE))</f>
        <v>bude doplněno</v>
      </c>
      <c r="E355" s="190" t="s">
        <v>1605</v>
      </c>
      <c r="F355" s="140">
        <v>0</v>
      </c>
      <c r="G355" s="198" t="s">
        <v>1203</v>
      </c>
      <c r="H355" s="141"/>
      <c r="I355" s="142"/>
      <c r="J355"/>
      <c r="K355" s="39"/>
    </row>
    <row r="356" spans="2:11" ht="15.75" customHeight="1" outlineLevel="1" x14ac:dyDescent="0.25">
      <c r="B356" s="321" t="s">
        <v>1204</v>
      </c>
      <c r="C356" s="322"/>
      <c r="D356" s="315"/>
      <c r="E356" s="316"/>
      <c r="F356" s="316"/>
      <c r="G356" s="316"/>
      <c r="H356" s="317"/>
      <c r="I356" s="80"/>
      <c r="J356" t="str">
        <f>LEFT(D359,1)</f>
        <v/>
      </c>
    </row>
    <row r="357" spans="2:11" ht="12" customHeight="1" x14ac:dyDescent="0.25">
      <c r="B357" s="471" t="s">
        <v>1603</v>
      </c>
      <c r="C357" s="472"/>
      <c r="D357" s="472"/>
      <c r="E357" s="472"/>
      <c r="F357" s="472"/>
      <c r="G357" s="472"/>
      <c r="H357" s="473"/>
      <c r="I357" s="142"/>
      <c r="J357" s="142"/>
    </row>
    <row r="358" spans="2:11" ht="33" customHeight="1" outlineLevel="1" x14ac:dyDescent="0.25">
      <c r="B358" s="321" t="s">
        <v>1197</v>
      </c>
      <c r="C358" s="322"/>
      <c r="D358" s="428"/>
      <c r="E358" s="429"/>
      <c r="F358" s="429"/>
      <c r="G358" s="429"/>
      <c r="H358" s="430"/>
      <c r="I358" s="80"/>
      <c r="J358" t="str">
        <f>LEFT(D361,1)</f>
        <v/>
      </c>
      <c r="K358" s="121" t="str">
        <f>IF(D361="","",IF(J358=J356,"","Projektová aktivita nespadá pod zvolený typ aktivity (shodná počáteční písmena)"))</f>
        <v/>
      </c>
    </row>
    <row r="359" spans="2:11" ht="30.95" customHeight="1" outlineLevel="1" x14ac:dyDescent="0.25">
      <c r="B359" s="321" t="s">
        <v>86</v>
      </c>
      <c r="C359" s="322"/>
      <c r="D359" s="318"/>
      <c r="E359" s="319"/>
      <c r="F359" s="319"/>
      <c r="G359" s="319"/>
      <c r="H359" s="320"/>
      <c r="I359" s="80"/>
      <c r="J359" s="80"/>
    </row>
    <row r="360" spans="2:11" ht="30.95" customHeight="1" outlineLevel="1" x14ac:dyDescent="0.25">
      <c r="B360" s="321" t="s">
        <v>1198</v>
      </c>
      <c r="C360" s="322"/>
      <c r="D360" s="422" t="s">
        <v>1259</v>
      </c>
      <c r="E360" s="423"/>
      <c r="F360" s="423"/>
      <c r="G360" s="423"/>
      <c r="H360" s="424"/>
      <c r="I360" s="80"/>
      <c r="J360" s="80"/>
    </row>
    <row r="361" spans="2:11" ht="30.95" customHeight="1" x14ac:dyDescent="0.25">
      <c r="B361" s="321" t="s">
        <v>87</v>
      </c>
      <c r="C361" s="322"/>
      <c r="D361" s="318"/>
      <c r="E361" s="319"/>
      <c r="F361" s="319"/>
      <c r="G361" s="319"/>
      <c r="H361" s="320"/>
      <c r="I361" s="142"/>
      <c r="J361" s="142"/>
    </row>
    <row r="362" spans="2:11" ht="234.95" customHeight="1" outlineLevel="2" x14ac:dyDescent="0.25">
      <c r="B362" s="229" t="s">
        <v>1199</v>
      </c>
      <c r="C362" s="312"/>
      <c r="D362" s="313"/>
      <c r="E362" s="313"/>
      <c r="F362" s="313"/>
      <c r="G362" s="313"/>
      <c r="H362" s="314"/>
      <c r="I362" s="150"/>
      <c r="J362" s="150"/>
      <c r="K362" s="188">
        <f>LEN(C362)</f>
        <v>0</v>
      </c>
    </row>
    <row r="363" spans="2:11" ht="16.5" customHeight="1" outlineLevel="2" x14ac:dyDescent="0.25">
      <c r="B363" s="363" t="s">
        <v>1200</v>
      </c>
      <c r="C363" s="364"/>
      <c r="D363" s="366" t="str">
        <f>IF(D361="","bude doplněno",LOOKUP(D361,Čiselník2!$H$3:$H$52,Čiselník2!$I$3:$I$52))</f>
        <v>bude doplněno</v>
      </c>
      <c r="E363" s="367"/>
      <c r="F363" s="367"/>
      <c r="G363" s="367"/>
      <c r="H363" s="368"/>
      <c r="I363" s="142"/>
      <c r="J363" s="142"/>
    </row>
    <row r="364" spans="2:11" ht="16.5" customHeight="1" outlineLevel="2" x14ac:dyDescent="0.25">
      <c r="B364" s="321" t="s">
        <v>1201</v>
      </c>
      <c r="C364" s="322"/>
      <c r="D364" s="204" t="str">
        <f>IF((ISTEXT(D361))=FALSE,"bude doplněno",VLOOKUP(D361,Čiselník2!$H$3:$J$52,3,FALSE))</f>
        <v>bude doplněno</v>
      </c>
      <c r="E364" s="190" t="s">
        <v>1605</v>
      </c>
      <c r="F364" s="140">
        <v>0</v>
      </c>
      <c r="G364" s="198" t="s">
        <v>1203</v>
      </c>
      <c r="H364" s="141"/>
      <c r="I364" s="142"/>
      <c r="J364"/>
      <c r="K364" s="39"/>
    </row>
    <row r="365" spans="2:11" ht="15.75" customHeight="1" outlineLevel="1" x14ac:dyDescent="0.25">
      <c r="B365" s="321" t="s">
        <v>1204</v>
      </c>
      <c r="C365" s="322"/>
      <c r="D365" s="315"/>
      <c r="E365" s="316"/>
      <c r="F365" s="316"/>
      <c r="G365" s="316"/>
      <c r="H365" s="317"/>
      <c r="I365" s="80"/>
      <c r="J365" t="str">
        <f>LEFT(D368,1)</f>
        <v/>
      </c>
    </row>
    <row r="366" spans="2:11" ht="12" customHeight="1" x14ac:dyDescent="0.25">
      <c r="B366" s="471" t="s">
        <v>1604</v>
      </c>
      <c r="C366" s="472"/>
      <c r="D366" s="472"/>
      <c r="E366" s="472"/>
      <c r="F366" s="472"/>
      <c r="G366" s="472"/>
      <c r="H366" s="473"/>
      <c r="I366" s="142"/>
      <c r="J366" s="142"/>
    </row>
    <row r="367" spans="2:11" ht="33" customHeight="1" outlineLevel="1" x14ac:dyDescent="0.25">
      <c r="B367" s="321" t="s">
        <v>1197</v>
      </c>
      <c r="C367" s="322"/>
      <c r="D367" s="428"/>
      <c r="E367" s="429"/>
      <c r="F367" s="429"/>
      <c r="G367" s="429"/>
      <c r="H367" s="430"/>
      <c r="I367" s="80"/>
      <c r="J367" t="str">
        <f>LEFT(D370,1)</f>
        <v/>
      </c>
      <c r="K367" s="121" t="str">
        <f>IF(D370="","",IF(J367=J365,"","Projektová aktivita nespadá pod zvolený typ aktivity (shodná počáteční písmena)"))</f>
        <v/>
      </c>
    </row>
    <row r="368" spans="2:11" ht="30.95" customHeight="1" outlineLevel="1" x14ac:dyDescent="0.25">
      <c r="B368" s="321" t="s">
        <v>86</v>
      </c>
      <c r="C368" s="322"/>
      <c r="D368" s="318"/>
      <c r="E368" s="319"/>
      <c r="F368" s="319"/>
      <c r="G368" s="319"/>
      <c r="H368" s="320"/>
      <c r="I368" s="80"/>
      <c r="J368" s="80"/>
    </row>
    <row r="369" spans="2:11" ht="30.95" customHeight="1" outlineLevel="1" x14ac:dyDescent="0.25">
      <c r="B369" s="321" t="s">
        <v>1198</v>
      </c>
      <c r="C369" s="322"/>
      <c r="D369" s="422" t="s">
        <v>1259</v>
      </c>
      <c r="E369" s="423"/>
      <c r="F369" s="423"/>
      <c r="G369" s="423"/>
      <c r="H369" s="424"/>
      <c r="I369" s="80"/>
      <c r="J369" s="80"/>
    </row>
    <row r="370" spans="2:11" ht="30.95" customHeight="1" x14ac:dyDescent="0.25">
      <c r="B370" s="321" t="s">
        <v>87</v>
      </c>
      <c r="C370" s="322"/>
      <c r="D370" s="318"/>
      <c r="E370" s="319"/>
      <c r="F370" s="319"/>
      <c r="G370" s="319"/>
      <c r="H370" s="320"/>
      <c r="I370" s="142"/>
      <c r="J370" s="142"/>
    </row>
    <row r="371" spans="2:11" ht="234.95" customHeight="1" outlineLevel="2" x14ac:dyDescent="0.25">
      <c r="B371" s="229" t="s">
        <v>1199</v>
      </c>
      <c r="C371" s="312"/>
      <c r="D371" s="313"/>
      <c r="E371" s="313"/>
      <c r="F371" s="313"/>
      <c r="G371" s="313"/>
      <c r="H371" s="314"/>
      <c r="I371" s="150"/>
      <c r="J371" s="150"/>
      <c r="K371" s="188">
        <f>LEN(C371)</f>
        <v>0</v>
      </c>
    </row>
    <row r="372" spans="2:11" ht="16.5" customHeight="1" outlineLevel="2" x14ac:dyDescent="0.25">
      <c r="B372" s="363" t="s">
        <v>1200</v>
      </c>
      <c r="C372" s="364"/>
      <c r="D372" s="366" t="str">
        <f>IF(D370="","bude doplněno",LOOKUP(D370,Čiselník2!$H$3:$H$52,Čiselník2!$I$3:$I$52))</f>
        <v>bude doplněno</v>
      </c>
      <c r="E372" s="367"/>
      <c r="F372" s="367"/>
      <c r="G372" s="367"/>
      <c r="H372" s="368"/>
      <c r="I372" s="142"/>
      <c r="J372" s="142"/>
    </row>
    <row r="373" spans="2:11" ht="16.5" customHeight="1" outlineLevel="2" x14ac:dyDescent="0.25">
      <c r="B373" s="321" t="s">
        <v>1201</v>
      </c>
      <c r="C373" s="322"/>
      <c r="D373" s="204" t="str">
        <f>IF((ISTEXT(D370))=FALSE,"bude doplněno",VLOOKUP(D370,Čiselník2!$H$3:$J$52,3,FALSE))</f>
        <v>bude doplněno</v>
      </c>
      <c r="E373" s="190" t="s">
        <v>1605</v>
      </c>
      <c r="F373" s="140">
        <v>0</v>
      </c>
      <c r="G373" s="198" t="s">
        <v>1203</v>
      </c>
      <c r="H373" s="141"/>
      <c r="I373" s="142"/>
      <c r="J373"/>
      <c r="K373" s="39"/>
    </row>
    <row r="374" spans="2:11" ht="15.75" customHeight="1" outlineLevel="1" x14ac:dyDescent="0.25">
      <c r="B374" s="321" t="s">
        <v>1204</v>
      </c>
      <c r="C374" s="322"/>
      <c r="D374" s="315"/>
      <c r="E374" s="316"/>
      <c r="F374" s="316"/>
      <c r="G374" s="316"/>
      <c r="H374" s="317"/>
      <c r="I374" s="80"/>
      <c r="J374" t="str">
        <f>LEFT(D377,1)</f>
        <v/>
      </c>
    </row>
    <row r="375" spans="2:11" ht="12" hidden="1" customHeight="1" x14ac:dyDescent="0.25">
      <c r="B375" s="471" t="s">
        <v>1604</v>
      </c>
      <c r="C375" s="472"/>
      <c r="D375" s="472"/>
      <c r="E375" s="472"/>
      <c r="F375" s="472"/>
      <c r="G375" s="472"/>
      <c r="H375" s="473"/>
      <c r="I375" s="142"/>
      <c r="J375" s="142"/>
    </row>
    <row r="376" spans="2:11" ht="33" hidden="1" customHeight="1" outlineLevel="1" x14ac:dyDescent="0.25">
      <c r="B376" s="321" t="s">
        <v>1197</v>
      </c>
      <c r="C376" s="322"/>
      <c r="D376" s="323"/>
      <c r="E376" s="324"/>
      <c r="F376" s="324"/>
      <c r="G376" s="324"/>
      <c r="H376" s="325"/>
      <c r="I376" s="80"/>
      <c r="J376" t="str">
        <f>LEFT(D379,1)</f>
        <v/>
      </c>
      <c r="K376" s="121" t="str">
        <f>IF(D379="","",IF(J376=J374,"","Projektová aktivita nespadá pod zvolený typ aktivity (shodná počáteční písmena)"))</f>
        <v/>
      </c>
    </row>
    <row r="377" spans="2:11" ht="15.75" hidden="1" customHeight="1" outlineLevel="1" x14ac:dyDescent="0.25">
      <c r="B377" s="321" t="s">
        <v>86</v>
      </c>
      <c r="C377" s="322"/>
      <c r="D377" s="318"/>
      <c r="E377" s="319"/>
      <c r="F377" s="319"/>
      <c r="G377" s="319"/>
      <c r="H377" s="320"/>
      <c r="I377" s="80"/>
      <c r="J377" s="80"/>
    </row>
    <row r="378" spans="2:11" ht="15.75" hidden="1" customHeight="1" outlineLevel="1" x14ac:dyDescent="0.25">
      <c r="B378" s="321" t="s">
        <v>1198</v>
      </c>
      <c r="C378" s="322"/>
      <c r="D378" s="323" t="s">
        <v>1312</v>
      </c>
      <c r="E378" s="324"/>
      <c r="F378" s="324"/>
      <c r="G378" s="324"/>
      <c r="H378" s="325"/>
      <c r="I378" s="36"/>
      <c r="J378" s="36"/>
    </row>
    <row r="379" spans="2:11" ht="23.45" hidden="1" customHeight="1" x14ac:dyDescent="0.25">
      <c r="B379" s="321" t="s">
        <v>87</v>
      </c>
      <c r="C379" s="322"/>
      <c r="D379" s="345"/>
      <c r="E379" s="346"/>
      <c r="F379" s="346"/>
      <c r="G379" s="346"/>
      <c r="H379" s="347"/>
      <c r="I379" s="142"/>
      <c r="J379" s="142"/>
    </row>
    <row r="380" spans="2:11" ht="15.75" hidden="1" customHeight="1" x14ac:dyDescent="0.25">
      <c r="B380" s="363" t="s">
        <v>1199</v>
      </c>
      <c r="C380" s="364"/>
      <c r="D380" s="369"/>
      <c r="E380" s="370"/>
      <c r="F380" s="370"/>
      <c r="G380" s="370"/>
      <c r="H380" s="371"/>
      <c r="I380" s="142"/>
      <c r="J380"/>
    </row>
    <row r="381" spans="2:11" ht="16.5" hidden="1" customHeight="1" outlineLevel="2" x14ac:dyDescent="0.25">
      <c r="B381" s="363" t="s">
        <v>1200</v>
      </c>
      <c r="C381" s="364"/>
      <c r="D381" s="366" t="str">
        <f>IF(D379="","",LOOKUP(D379,Čiselník2!$H$52:$H$130,Čiselník2!$I$52:$I$130))</f>
        <v/>
      </c>
      <c r="E381" s="367"/>
      <c r="F381" s="367"/>
      <c r="G381" s="367"/>
      <c r="H381" s="368"/>
      <c r="I381" s="142"/>
      <c r="J381" s="142"/>
    </row>
    <row r="382" spans="2:11" ht="16.5" hidden="1" customHeight="1" outlineLevel="2" x14ac:dyDescent="0.25">
      <c r="B382" s="321" t="s">
        <v>1201</v>
      </c>
      <c r="C382" s="322"/>
      <c r="D382" s="155" t="e">
        <f>VLOOKUP(D379,Čiselník2!$H$52:$J$130,3,FALSE)</f>
        <v>#N/A</v>
      </c>
      <c r="E382" s="147" t="s">
        <v>1605</v>
      </c>
      <c r="F382" s="140">
        <v>0</v>
      </c>
      <c r="G382" s="144" t="s">
        <v>1203</v>
      </c>
      <c r="H382" s="145"/>
      <c r="I382" s="142"/>
      <c r="J382"/>
      <c r="K382" s="39"/>
    </row>
    <row r="383" spans="2:11" ht="15.75" hidden="1" customHeight="1" outlineLevel="1" x14ac:dyDescent="0.25">
      <c r="B383" s="321" t="s">
        <v>1204</v>
      </c>
      <c r="C383" s="322"/>
      <c r="D383" s="315"/>
      <c r="E383" s="316"/>
      <c r="F383" s="316"/>
      <c r="G383" s="316"/>
      <c r="H383" s="317"/>
      <c r="I383" s="36"/>
      <c r="J383" t="str">
        <f>LEFT(D386,1)</f>
        <v/>
      </c>
    </row>
    <row r="384" spans="2:11" ht="15.75" hidden="1" customHeight="1" outlineLevel="1" x14ac:dyDescent="0.25">
      <c r="B384" s="351"/>
      <c r="C384" s="365"/>
      <c r="D384" s="365"/>
      <c r="E384" s="365"/>
      <c r="F384" s="365"/>
      <c r="G384" s="365"/>
      <c r="H384" s="352"/>
      <c r="I384" s="36"/>
      <c r="J384" s="36"/>
    </row>
    <row r="385" spans="2:13" ht="33" hidden="1" customHeight="1" outlineLevel="1" x14ac:dyDescent="0.25">
      <c r="B385" s="321" t="s">
        <v>1197</v>
      </c>
      <c r="C385" s="322"/>
      <c r="D385" s="323"/>
      <c r="E385" s="324"/>
      <c r="F385" s="324"/>
      <c r="G385" s="324"/>
      <c r="H385" s="325"/>
      <c r="I385" s="36"/>
      <c r="J385" t="str">
        <f>LEFT(D388,1)</f>
        <v/>
      </c>
      <c r="K385" s="121" t="str">
        <f>IF(D388="","",IF(J385=J383,"","Projektová aktivita nespadá pod zvolený typ aktivity (shodná počáteční písmena)"))</f>
        <v/>
      </c>
    </row>
    <row r="386" spans="2:13" ht="15.75" hidden="1" customHeight="1" outlineLevel="1" x14ac:dyDescent="0.25">
      <c r="B386" s="321" t="s">
        <v>86</v>
      </c>
      <c r="C386" s="322"/>
      <c r="D386" s="318"/>
      <c r="E386" s="319"/>
      <c r="F386" s="319"/>
      <c r="G386" s="319"/>
      <c r="H386" s="320"/>
      <c r="I386" s="36"/>
      <c r="J386" s="36"/>
    </row>
    <row r="387" spans="2:13" ht="15.75" hidden="1" customHeight="1" outlineLevel="1" x14ac:dyDescent="0.25">
      <c r="B387" s="321" t="s">
        <v>1198</v>
      </c>
      <c r="C387" s="322"/>
      <c r="D387" s="323" t="s">
        <v>1312</v>
      </c>
      <c r="E387" s="324"/>
      <c r="F387" s="324"/>
      <c r="G387" s="324"/>
      <c r="H387" s="325"/>
      <c r="I387" s="108"/>
      <c r="J387" s="108"/>
    </row>
    <row r="388" spans="2:13" ht="16.5" hidden="1" customHeight="1" outlineLevel="1" x14ac:dyDescent="0.25">
      <c r="B388" s="321" t="s">
        <v>87</v>
      </c>
      <c r="C388" s="322"/>
      <c r="D388" s="345"/>
      <c r="E388" s="346"/>
      <c r="F388" s="346"/>
      <c r="G388" s="346"/>
      <c r="H388" s="347"/>
      <c r="I388" s="108"/>
      <c r="J388" s="108"/>
    </row>
    <row r="389" spans="2:13" ht="16.5" hidden="1" customHeight="1" outlineLevel="1" x14ac:dyDescent="0.25">
      <c r="B389" s="363" t="s">
        <v>1199</v>
      </c>
      <c r="C389" s="364"/>
      <c r="D389" s="369"/>
      <c r="E389" s="370"/>
      <c r="F389" s="370"/>
      <c r="G389" s="370"/>
      <c r="H389" s="371"/>
      <c r="I389" s="108"/>
      <c r="J389"/>
    </row>
    <row r="390" spans="2:13" ht="16.5" hidden="1" customHeight="1" outlineLevel="1" x14ac:dyDescent="0.25">
      <c r="B390" s="363" t="s">
        <v>1200</v>
      </c>
      <c r="C390" s="364"/>
      <c r="D390" s="366" t="str">
        <f>IF(D388="","",LOOKUP(D388,Čiselník2!$H$52:$H$130,Čiselník2!$I$52:$I$130))</f>
        <v/>
      </c>
      <c r="E390" s="367"/>
      <c r="F390" s="367"/>
      <c r="G390" s="367"/>
      <c r="H390" s="368"/>
      <c r="I390" s="108"/>
      <c r="J390"/>
    </row>
    <row r="391" spans="2:13" ht="15.75" hidden="1" customHeight="1" outlineLevel="1" x14ac:dyDescent="0.25">
      <c r="B391" s="321" t="s">
        <v>1201</v>
      </c>
      <c r="C391" s="322"/>
      <c r="D391" s="318"/>
      <c r="E391" s="319"/>
      <c r="F391" s="319"/>
      <c r="G391" s="319"/>
      <c r="H391" s="320"/>
      <c r="I391" s="108"/>
      <c r="J391"/>
      <c r="K391" s="38"/>
      <c r="M391" s="37"/>
    </row>
    <row r="392" spans="2:13" ht="16.5" hidden="1" customHeight="1" outlineLevel="1" x14ac:dyDescent="0.25">
      <c r="B392" s="321" t="s">
        <v>1202</v>
      </c>
      <c r="C392" s="322"/>
      <c r="D392" s="318"/>
      <c r="E392" s="319"/>
      <c r="F392" s="319"/>
      <c r="G392" s="319"/>
      <c r="H392" s="320"/>
      <c r="I392" s="108"/>
      <c r="J392" s="108"/>
    </row>
    <row r="393" spans="2:13" ht="16.5" hidden="1" customHeight="1" outlineLevel="1" x14ac:dyDescent="0.25">
      <c r="B393" s="321" t="s">
        <v>1203</v>
      </c>
      <c r="C393" s="322"/>
      <c r="D393" s="318"/>
      <c r="E393" s="319"/>
      <c r="F393" s="319"/>
      <c r="G393" s="319"/>
      <c r="H393" s="320"/>
      <c r="I393" s="108"/>
      <c r="J393" s="108"/>
    </row>
    <row r="394" spans="2:13" ht="15.75" hidden="1" customHeight="1" outlineLevel="1" x14ac:dyDescent="0.25">
      <c r="B394" s="321" t="s">
        <v>1204</v>
      </c>
      <c r="C394" s="322"/>
      <c r="D394" s="315"/>
      <c r="E394" s="316"/>
      <c r="F394" s="316"/>
      <c r="G394" s="316"/>
      <c r="H394" s="317"/>
      <c r="I394" s="108"/>
      <c r="J394" t="str">
        <f>LEFT(D397,1)</f>
        <v/>
      </c>
    </row>
    <row r="395" spans="2:13" ht="15.75" hidden="1" customHeight="1" outlineLevel="1" x14ac:dyDescent="0.25">
      <c r="B395" s="351"/>
      <c r="C395" s="365"/>
      <c r="D395" s="365"/>
      <c r="E395" s="365"/>
      <c r="F395" s="365"/>
      <c r="G395" s="365"/>
      <c r="H395" s="352"/>
      <c r="I395" s="108"/>
      <c r="J395" s="108"/>
    </row>
    <row r="396" spans="2:13" ht="33" hidden="1" customHeight="1" outlineLevel="1" x14ac:dyDescent="0.25">
      <c r="B396" s="321" t="s">
        <v>1197</v>
      </c>
      <c r="C396" s="322"/>
      <c r="D396" s="323"/>
      <c r="E396" s="324"/>
      <c r="F396" s="324"/>
      <c r="G396" s="324"/>
      <c r="H396" s="325"/>
      <c r="I396" s="108"/>
      <c r="J396" t="str">
        <f>LEFT(D399,1)</f>
        <v/>
      </c>
      <c r="K396" s="121" t="str">
        <f>IF(D399="","",IF(J396=J394,"","Projektová aktivita nespadá pod zvolený typ aktivity (shodná počáteční písmena)"))</f>
        <v/>
      </c>
    </row>
    <row r="397" spans="2:13" ht="15.75" hidden="1" customHeight="1" outlineLevel="1" x14ac:dyDescent="0.25">
      <c r="B397" s="321" t="s">
        <v>86</v>
      </c>
      <c r="C397" s="322"/>
      <c r="D397" s="318"/>
      <c r="E397" s="319"/>
      <c r="F397" s="319"/>
      <c r="G397" s="319"/>
      <c r="H397" s="320"/>
      <c r="I397" s="108"/>
      <c r="J397" s="108"/>
    </row>
    <row r="398" spans="2:13" ht="15.75" hidden="1" customHeight="1" outlineLevel="1" x14ac:dyDescent="0.25">
      <c r="B398" s="321" t="s">
        <v>1198</v>
      </c>
      <c r="C398" s="322"/>
      <c r="D398" s="323" t="s">
        <v>1312</v>
      </c>
      <c r="E398" s="324"/>
      <c r="F398" s="324"/>
      <c r="G398" s="324"/>
      <c r="H398" s="325"/>
      <c r="I398" s="108"/>
      <c r="J398" s="108"/>
    </row>
    <row r="399" spans="2:13" ht="16.5" hidden="1" customHeight="1" outlineLevel="1" x14ac:dyDescent="0.25">
      <c r="B399" s="321" t="s">
        <v>87</v>
      </c>
      <c r="C399" s="322"/>
      <c r="D399" s="345"/>
      <c r="E399" s="346"/>
      <c r="F399" s="346"/>
      <c r="G399" s="346"/>
      <c r="H399" s="347"/>
      <c r="I399" s="108"/>
      <c r="J399" s="108"/>
    </row>
    <row r="400" spans="2:13" ht="16.5" hidden="1" customHeight="1" outlineLevel="1" x14ac:dyDescent="0.25">
      <c r="B400" s="363" t="s">
        <v>1199</v>
      </c>
      <c r="C400" s="364"/>
      <c r="D400" s="369"/>
      <c r="E400" s="370"/>
      <c r="F400" s="370"/>
      <c r="G400" s="370"/>
      <c r="H400" s="371"/>
      <c r="I400" s="108"/>
      <c r="J400"/>
    </row>
    <row r="401" spans="2:13" ht="16.5" hidden="1" customHeight="1" outlineLevel="1" x14ac:dyDescent="0.25">
      <c r="B401" s="363" t="s">
        <v>1200</v>
      </c>
      <c r="C401" s="364"/>
      <c r="D401" s="366" t="str">
        <f>IF(D399="","",LOOKUP(D399,Čiselník2!$H$52:$H$130,Čiselník2!$I$52:$I$130))</f>
        <v/>
      </c>
      <c r="E401" s="367"/>
      <c r="F401" s="367"/>
      <c r="G401" s="367"/>
      <c r="H401" s="368"/>
      <c r="I401" s="108"/>
      <c r="J401"/>
    </row>
    <row r="402" spans="2:13" ht="15.75" hidden="1" customHeight="1" outlineLevel="1" x14ac:dyDescent="0.25">
      <c r="B402" s="321" t="s">
        <v>1201</v>
      </c>
      <c r="C402" s="322"/>
      <c r="D402" s="318"/>
      <c r="E402" s="319"/>
      <c r="F402" s="319"/>
      <c r="G402" s="319"/>
      <c r="H402" s="320"/>
      <c r="I402" s="108"/>
      <c r="J402"/>
      <c r="K402" s="38"/>
      <c r="M402" s="37"/>
    </row>
    <row r="403" spans="2:13" ht="16.5" hidden="1" customHeight="1" outlineLevel="1" x14ac:dyDescent="0.25">
      <c r="B403" s="321" t="s">
        <v>1202</v>
      </c>
      <c r="C403" s="322"/>
      <c r="D403" s="318"/>
      <c r="E403" s="319"/>
      <c r="F403" s="319"/>
      <c r="G403" s="319"/>
      <c r="H403" s="320"/>
      <c r="I403" s="108"/>
      <c r="J403" s="108"/>
    </row>
    <row r="404" spans="2:13" ht="16.5" hidden="1" customHeight="1" outlineLevel="1" x14ac:dyDescent="0.25">
      <c r="B404" s="321" t="s">
        <v>1203</v>
      </c>
      <c r="C404" s="322"/>
      <c r="D404" s="318"/>
      <c r="E404" s="319"/>
      <c r="F404" s="319"/>
      <c r="G404" s="319"/>
      <c r="H404" s="320"/>
      <c r="I404" s="108"/>
      <c r="J404" s="108"/>
    </row>
    <row r="405" spans="2:13" ht="15.75" hidden="1" customHeight="1" outlineLevel="1" x14ac:dyDescent="0.25">
      <c r="B405" s="321" t="s">
        <v>1204</v>
      </c>
      <c r="C405" s="322"/>
      <c r="D405" s="315"/>
      <c r="E405" s="316"/>
      <c r="F405" s="316"/>
      <c r="G405" s="316"/>
      <c r="H405" s="317"/>
      <c r="I405" s="108"/>
      <c r="J405" t="str">
        <f>LEFT(D408,1)</f>
        <v/>
      </c>
    </row>
    <row r="406" spans="2:13" ht="15.75" hidden="1" customHeight="1" outlineLevel="1" x14ac:dyDescent="0.25">
      <c r="B406" s="351"/>
      <c r="C406" s="365"/>
      <c r="D406" s="365"/>
      <c r="E406" s="365"/>
      <c r="F406" s="365"/>
      <c r="G406" s="365"/>
      <c r="H406" s="352"/>
      <c r="I406" s="108"/>
      <c r="J406" s="108"/>
    </row>
    <row r="407" spans="2:13" ht="33" hidden="1" customHeight="1" outlineLevel="1" x14ac:dyDescent="0.25">
      <c r="B407" s="321" t="s">
        <v>1197</v>
      </c>
      <c r="C407" s="322"/>
      <c r="D407" s="323"/>
      <c r="E407" s="324"/>
      <c r="F407" s="324"/>
      <c r="G407" s="324"/>
      <c r="H407" s="325"/>
      <c r="I407" s="108"/>
      <c r="J407" t="str">
        <f>LEFT(D410,1)</f>
        <v/>
      </c>
      <c r="K407" s="121" t="str">
        <f>IF(D410="","",IF(J407=J405,"","Projektová aktivita nespadá pod zvolený typ aktivity (shodná počáteční písmena)"))</f>
        <v/>
      </c>
    </row>
    <row r="408" spans="2:13" ht="15.75" hidden="1" customHeight="1" outlineLevel="1" x14ac:dyDescent="0.25">
      <c r="B408" s="321" t="s">
        <v>86</v>
      </c>
      <c r="C408" s="322"/>
      <c r="D408" s="318"/>
      <c r="E408" s="319"/>
      <c r="F408" s="319"/>
      <c r="G408" s="319"/>
      <c r="H408" s="320"/>
      <c r="I408" s="108"/>
      <c r="J408" s="108"/>
    </row>
    <row r="409" spans="2:13" ht="15.75" hidden="1" customHeight="1" outlineLevel="1" x14ac:dyDescent="0.25">
      <c r="B409" s="321" t="s">
        <v>1198</v>
      </c>
      <c r="C409" s="322"/>
      <c r="D409" s="323" t="s">
        <v>1312</v>
      </c>
      <c r="E409" s="324"/>
      <c r="F409" s="324"/>
      <c r="G409" s="324"/>
      <c r="H409" s="325"/>
      <c r="I409" s="108"/>
      <c r="J409" s="108"/>
    </row>
    <row r="410" spans="2:13" ht="16.5" hidden="1" customHeight="1" outlineLevel="1" x14ac:dyDescent="0.25">
      <c r="B410" s="321" t="s">
        <v>87</v>
      </c>
      <c r="C410" s="322"/>
      <c r="D410" s="345"/>
      <c r="E410" s="346"/>
      <c r="F410" s="346"/>
      <c r="G410" s="346"/>
      <c r="H410" s="347"/>
      <c r="I410" s="108"/>
      <c r="J410" s="108"/>
    </row>
    <row r="411" spans="2:13" ht="16.5" hidden="1" customHeight="1" outlineLevel="1" x14ac:dyDescent="0.25">
      <c r="B411" s="363" t="s">
        <v>1199</v>
      </c>
      <c r="C411" s="364"/>
      <c r="D411" s="369"/>
      <c r="E411" s="370"/>
      <c r="F411" s="370"/>
      <c r="G411" s="370"/>
      <c r="H411" s="371"/>
      <c r="I411" s="108"/>
      <c r="J411"/>
    </row>
    <row r="412" spans="2:13" ht="16.5" hidden="1" customHeight="1" outlineLevel="1" x14ac:dyDescent="0.25">
      <c r="B412" s="363" t="s">
        <v>1200</v>
      </c>
      <c r="C412" s="364"/>
      <c r="D412" s="366" t="str">
        <f>IF(D410="","",LOOKUP(D410,Čiselník2!$H$52:$H$130,Čiselník2!$I$52:$I$130))</f>
        <v/>
      </c>
      <c r="E412" s="367"/>
      <c r="F412" s="367"/>
      <c r="G412" s="367"/>
      <c r="H412" s="368"/>
      <c r="I412" s="108"/>
      <c r="J412"/>
    </row>
    <row r="413" spans="2:13" ht="16.5" hidden="1" customHeight="1" outlineLevel="1" x14ac:dyDescent="0.25">
      <c r="B413" s="321" t="s">
        <v>1201</v>
      </c>
      <c r="C413" s="322"/>
      <c r="D413" s="318"/>
      <c r="E413" s="319"/>
      <c r="F413" s="319"/>
      <c r="G413" s="319"/>
      <c r="H413" s="320"/>
      <c r="I413" s="108"/>
      <c r="J413"/>
      <c r="K413" s="38"/>
      <c r="M413" s="37"/>
    </row>
    <row r="414" spans="2:13" ht="16.5" hidden="1" customHeight="1" outlineLevel="1" x14ac:dyDescent="0.25">
      <c r="B414" s="321" t="s">
        <v>1202</v>
      </c>
      <c r="C414" s="322"/>
      <c r="D414" s="318"/>
      <c r="E414" s="319"/>
      <c r="F414" s="319"/>
      <c r="G414" s="319"/>
      <c r="H414" s="320"/>
      <c r="I414" s="108"/>
      <c r="J414" s="108"/>
    </row>
    <row r="415" spans="2:13" ht="16.5" hidden="1" customHeight="1" outlineLevel="1" x14ac:dyDescent="0.25">
      <c r="B415" s="321" t="s">
        <v>1203</v>
      </c>
      <c r="C415" s="322"/>
      <c r="D415" s="318"/>
      <c r="E415" s="319"/>
      <c r="F415" s="319"/>
      <c r="G415" s="319"/>
      <c r="H415" s="320"/>
      <c r="I415" s="108"/>
      <c r="J415" s="108"/>
    </row>
    <row r="416" spans="2:13" ht="15.75" hidden="1" customHeight="1" outlineLevel="1" x14ac:dyDescent="0.25">
      <c r="B416" s="321" t="s">
        <v>1204</v>
      </c>
      <c r="C416" s="322"/>
      <c r="D416" s="315"/>
      <c r="E416" s="316"/>
      <c r="F416" s="316"/>
      <c r="G416" s="316"/>
      <c r="H416" s="317"/>
      <c r="I416" s="108"/>
      <c r="J416" t="str">
        <f>LEFT(D419,1)</f>
        <v/>
      </c>
    </row>
    <row r="417" spans="2:13" ht="15.75" hidden="1" customHeight="1" outlineLevel="1" x14ac:dyDescent="0.25">
      <c r="B417" s="351"/>
      <c r="C417" s="365"/>
      <c r="D417" s="365"/>
      <c r="E417" s="365"/>
      <c r="F417" s="365"/>
      <c r="G417" s="365"/>
      <c r="H417" s="352"/>
      <c r="I417" s="108"/>
      <c r="J417" s="108"/>
    </row>
    <row r="418" spans="2:13" ht="33" hidden="1" customHeight="1" outlineLevel="1" x14ac:dyDescent="0.25">
      <c r="B418" s="321" t="s">
        <v>1197</v>
      </c>
      <c r="C418" s="322"/>
      <c r="D418" s="323"/>
      <c r="E418" s="324"/>
      <c r="F418" s="324"/>
      <c r="G418" s="324"/>
      <c r="H418" s="325"/>
      <c r="I418" s="108"/>
      <c r="J418" t="str">
        <f>LEFT(D421,1)</f>
        <v/>
      </c>
      <c r="K418" s="121" t="str">
        <f>IF(D421="","",IF(J418=J416,"","Projektová aktivita nespadá pod zvolený typ aktivity (shodná počáteční písmena)"))</f>
        <v/>
      </c>
    </row>
    <row r="419" spans="2:13" ht="15.75" hidden="1" customHeight="1" outlineLevel="1" x14ac:dyDescent="0.25">
      <c r="B419" s="321" t="s">
        <v>86</v>
      </c>
      <c r="C419" s="322"/>
      <c r="D419" s="318"/>
      <c r="E419" s="319"/>
      <c r="F419" s="319"/>
      <c r="G419" s="319"/>
      <c r="H419" s="320"/>
      <c r="I419" s="108"/>
      <c r="J419" s="108"/>
    </row>
    <row r="420" spans="2:13" ht="15.75" hidden="1" customHeight="1" outlineLevel="1" x14ac:dyDescent="0.25">
      <c r="B420" s="321" t="s">
        <v>1198</v>
      </c>
      <c r="C420" s="322"/>
      <c r="D420" s="323" t="s">
        <v>1312</v>
      </c>
      <c r="E420" s="324"/>
      <c r="F420" s="324"/>
      <c r="G420" s="324"/>
      <c r="H420" s="325"/>
      <c r="I420" s="108"/>
      <c r="J420" s="108"/>
    </row>
    <row r="421" spans="2:13" ht="16.5" hidden="1" customHeight="1" outlineLevel="1" x14ac:dyDescent="0.25">
      <c r="B421" s="321" t="s">
        <v>87</v>
      </c>
      <c r="C421" s="322"/>
      <c r="D421" s="345"/>
      <c r="E421" s="346"/>
      <c r="F421" s="346"/>
      <c r="G421" s="346"/>
      <c r="H421" s="347"/>
      <c r="I421" s="108"/>
      <c r="J421" s="108"/>
    </row>
    <row r="422" spans="2:13" ht="16.5" hidden="1" customHeight="1" outlineLevel="1" x14ac:dyDescent="0.25">
      <c r="B422" s="363" t="s">
        <v>1199</v>
      </c>
      <c r="C422" s="364"/>
      <c r="D422" s="369"/>
      <c r="E422" s="370"/>
      <c r="F422" s="370"/>
      <c r="G422" s="370"/>
      <c r="H422" s="371"/>
      <c r="I422" s="108"/>
      <c r="J422"/>
    </row>
    <row r="423" spans="2:13" ht="16.5" hidden="1" customHeight="1" outlineLevel="1" x14ac:dyDescent="0.25">
      <c r="B423" s="363" t="s">
        <v>1200</v>
      </c>
      <c r="C423" s="364"/>
      <c r="D423" s="366" t="str">
        <f>IF(D421="","",LOOKUP(D721,Čiselník2!$H$52:$H$130,Čiselník2!$I$52:$I$130))</f>
        <v/>
      </c>
      <c r="E423" s="367"/>
      <c r="F423" s="367"/>
      <c r="G423" s="367"/>
      <c r="H423" s="368"/>
      <c r="I423" s="108"/>
      <c r="J423"/>
    </row>
    <row r="424" spans="2:13" ht="16.5" hidden="1" customHeight="1" outlineLevel="1" x14ac:dyDescent="0.25">
      <c r="B424" s="321" t="s">
        <v>1201</v>
      </c>
      <c r="C424" s="322"/>
      <c r="D424" s="318"/>
      <c r="E424" s="319"/>
      <c r="F424" s="319"/>
      <c r="G424" s="319"/>
      <c r="H424" s="320"/>
      <c r="I424" s="108"/>
      <c r="J424"/>
      <c r="K424" s="38"/>
      <c r="M424" s="37"/>
    </row>
    <row r="425" spans="2:13" ht="16.5" hidden="1" customHeight="1" outlineLevel="1" x14ac:dyDescent="0.25">
      <c r="B425" s="321" t="s">
        <v>1202</v>
      </c>
      <c r="C425" s="322"/>
      <c r="D425" s="318"/>
      <c r="E425" s="319"/>
      <c r="F425" s="319"/>
      <c r="G425" s="319"/>
      <c r="H425" s="320"/>
      <c r="I425" s="108"/>
      <c r="J425" s="108"/>
    </row>
    <row r="426" spans="2:13" ht="16.5" hidden="1" customHeight="1" outlineLevel="1" x14ac:dyDescent="0.25">
      <c r="B426" s="321" t="s">
        <v>1203</v>
      </c>
      <c r="C426" s="322"/>
      <c r="D426" s="318"/>
      <c r="E426" s="319"/>
      <c r="F426" s="319"/>
      <c r="G426" s="319"/>
      <c r="H426" s="320"/>
      <c r="I426" s="108"/>
      <c r="J426" s="108"/>
    </row>
    <row r="427" spans="2:13" ht="15.75" hidden="1" customHeight="1" outlineLevel="1" x14ac:dyDescent="0.25">
      <c r="B427" s="321" t="s">
        <v>1204</v>
      </c>
      <c r="C427" s="322"/>
      <c r="D427" s="315"/>
      <c r="E427" s="316"/>
      <c r="F427" s="316"/>
      <c r="G427" s="316"/>
      <c r="H427" s="317"/>
      <c r="I427" s="108"/>
      <c r="J427" t="str">
        <f>LEFT(D430,1)</f>
        <v/>
      </c>
    </row>
    <row r="428" spans="2:13" ht="15.75" hidden="1" customHeight="1" outlineLevel="1" x14ac:dyDescent="0.25">
      <c r="B428" s="351"/>
      <c r="C428" s="365"/>
      <c r="D428" s="365"/>
      <c r="E428" s="365"/>
      <c r="F428" s="365"/>
      <c r="G428" s="365"/>
      <c r="H428" s="352"/>
      <c r="I428" s="108"/>
      <c r="J428" s="108"/>
    </row>
    <row r="429" spans="2:13" ht="33" hidden="1" customHeight="1" outlineLevel="1" x14ac:dyDescent="0.25">
      <c r="B429" s="321" t="s">
        <v>1197</v>
      </c>
      <c r="C429" s="322"/>
      <c r="D429" s="323"/>
      <c r="E429" s="324"/>
      <c r="F429" s="324"/>
      <c r="G429" s="324"/>
      <c r="H429" s="325"/>
      <c r="I429" s="108"/>
      <c r="J429" t="str">
        <f>LEFT(D432,1)</f>
        <v/>
      </c>
      <c r="K429" s="121" t="str">
        <f>IF(D432="","",IF(J429=J427,"","Projektová aktivita nespadá pod zvolený typ aktivity (shodná počáteční písmena)"))</f>
        <v/>
      </c>
    </row>
    <row r="430" spans="2:13" ht="15.75" hidden="1" customHeight="1" outlineLevel="1" x14ac:dyDescent="0.25">
      <c r="B430" s="321" t="s">
        <v>86</v>
      </c>
      <c r="C430" s="322"/>
      <c r="D430" s="318"/>
      <c r="E430" s="319"/>
      <c r="F430" s="319"/>
      <c r="G430" s="319"/>
      <c r="H430" s="320"/>
      <c r="I430" s="108"/>
      <c r="J430" s="108"/>
    </row>
    <row r="431" spans="2:13" ht="15.75" hidden="1" customHeight="1" outlineLevel="1" x14ac:dyDescent="0.25">
      <c r="B431" s="321" t="s">
        <v>1198</v>
      </c>
      <c r="C431" s="322"/>
      <c r="D431" s="323" t="s">
        <v>1312</v>
      </c>
      <c r="E431" s="324"/>
      <c r="F431" s="324"/>
      <c r="G431" s="324"/>
      <c r="H431" s="325"/>
      <c r="I431" s="108"/>
      <c r="J431" s="108"/>
    </row>
    <row r="432" spans="2:13" ht="16.5" hidden="1" customHeight="1" outlineLevel="1" x14ac:dyDescent="0.25">
      <c r="B432" s="321" t="s">
        <v>87</v>
      </c>
      <c r="C432" s="322"/>
      <c r="D432" s="345"/>
      <c r="E432" s="346"/>
      <c r="F432" s="346"/>
      <c r="G432" s="346"/>
      <c r="H432" s="347"/>
      <c r="I432" s="108"/>
      <c r="J432" s="108"/>
    </row>
    <row r="433" spans="2:13" ht="16.5" hidden="1" customHeight="1" outlineLevel="1" x14ac:dyDescent="0.25">
      <c r="B433" s="363" t="s">
        <v>1199</v>
      </c>
      <c r="C433" s="364"/>
      <c r="D433" s="369"/>
      <c r="E433" s="370"/>
      <c r="F433" s="370"/>
      <c r="G433" s="370"/>
      <c r="H433" s="371"/>
      <c r="I433" s="108"/>
      <c r="J433"/>
    </row>
    <row r="434" spans="2:13" ht="16.5" hidden="1" customHeight="1" outlineLevel="1" x14ac:dyDescent="0.25">
      <c r="B434" s="363" t="s">
        <v>1200</v>
      </c>
      <c r="C434" s="364"/>
      <c r="D434" s="366" t="str">
        <f>IF(D432="","",LOOKUP(D432,Čiselník2!$H$52:$H$130,Čiselník2!$I$52:$I$130))</f>
        <v/>
      </c>
      <c r="E434" s="367"/>
      <c r="F434" s="367"/>
      <c r="G434" s="367"/>
      <c r="H434" s="368"/>
      <c r="I434" s="108"/>
      <c r="J434"/>
    </row>
    <row r="435" spans="2:13" ht="16.5" hidden="1" customHeight="1" outlineLevel="1" x14ac:dyDescent="0.25">
      <c r="B435" s="321" t="s">
        <v>1201</v>
      </c>
      <c r="C435" s="322"/>
      <c r="D435" s="318"/>
      <c r="E435" s="319"/>
      <c r="F435" s="319"/>
      <c r="G435" s="319"/>
      <c r="H435" s="320"/>
      <c r="I435" s="108"/>
      <c r="J435"/>
      <c r="K435" s="38"/>
      <c r="M435" s="37"/>
    </row>
    <row r="436" spans="2:13" ht="16.5" hidden="1" customHeight="1" outlineLevel="1" x14ac:dyDescent="0.25">
      <c r="B436" s="321" t="s">
        <v>1202</v>
      </c>
      <c r="C436" s="322"/>
      <c r="D436" s="318"/>
      <c r="E436" s="319"/>
      <c r="F436" s="319"/>
      <c r="G436" s="319"/>
      <c r="H436" s="320"/>
      <c r="I436" s="108"/>
      <c r="J436" s="108"/>
    </row>
    <row r="437" spans="2:13" ht="16.5" hidden="1" customHeight="1" outlineLevel="1" x14ac:dyDescent="0.25">
      <c r="B437" s="321" t="s">
        <v>1203</v>
      </c>
      <c r="C437" s="322"/>
      <c r="D437" s="318"/>
      <c r="E437" s="319"/>
      <c r="F437" s="319"/>
      <c r="G437" s="319"/>
      <c r="H437" s="320"/>
      <c r="I437" s="108"/>
      <c r="J437" s="108"/>
    </row>
    <row r="438" spans="2:13" ht="15.75" hidden="1" customHeight="1" outlineLevel="1" x14ac:dyDescent="0.25">
      <c r="B438" s="321" t="s">
        <v>1204</v>
      </c>
      <c r="C438" s="322"/>
      <c r="D438" s="315"/>
      <c r="E438" s="316"/>
      <c r="F438" s="316"/>
      <c r="G438" s="316"/>
      <c r="H438" s="317"/>
      <c r="I438" s="108"/>
      <c r="J438" t="str">
        <f>LEFT(D441,1)</f>
        <v/>
      </c>
    </row>
    <row r="439" spans="2:13" ht="15.75" hidden="1" customHeight="1" outlineLevel="1" x14ac:dyDescent="0.25">
      <c r="B439" s="351"/>
      <c r="C439" s="365"/>
      <c r="D439" s="365"/>
      <c r="E439" s="365"/>
      <c r="F439" s="365"/>
      <c r="G439" s="365"/>
      <c r="H439" s="352"/>
      <c r="I439" s="108"/>
      <c r="J439" s="108"/>
    </row>
    <row r="440" spans="2:13" ht="33" hidden="1" customHeight="1" outlineLevel="1" x14ac:dyDescent="0.25">
      <c r="B440" s="321" t="s">
        <v>1197</v>
      </c>
      <c r="C440" s="322"/>
      <c r="D440" s="323"/>
      <c r="E440" s="324"/>
      <c r="F440" s="324"/>
      <c r="G440" s="324"/>
      <c r="H440" s="325"/>
      <c r="I440" s="108"/>
      <c r="J440" t="str">
        <f>LEFT(D443,1)</f>
        <v/>
      </c>
      <c r="K440" s="121" t="str">
        <f>IF(D443="","",IF(J440=J438,"","Projektová aktivita nespadá pod zvolený typ aktivity (shodná počáteční písmena)"))</f>
        <v/>
      </c>
    </row>
    <row r="441" spans="2:13" ht="15.75" hidden="1" customHeight="1" outlineLevel="1" x14ac:dyDescent="0.25">
      <c r="B441" s="321" t="s">
        <v>86</v>
      </c>
      <c r="C441" s="322"/>
      <c r="D441" s="318"/>
      <c r="E441" s="319"/>
      <c r="F441" s="319"/>
      <c r="G441" s="319"/>
      <c r="H441" s="320"/>
      <c r="I441" s="108"/>
      <c r="J441" s="108"/>
    </row>
    <row r="442" spans="2:13" ht="15.75" hidden="1" customHeight="1" outlineLevel="1" x14ac:dyDescent="0.25">
      <c r="B442" s="321" t="s">
        <v>1198</v>
      </c>
      <c r="C442" s="322"/>
      <c r="D442" s="323" t="s">
        <v>1312</v>
      </c>
      <c r="E442" s="324"/>
      <c r="F442" s="324"/>
      <c r="G442" s="324"/>
      <c r="H442" s="325"/>
      <c r="I442" s="108"/>
      <c r="J442" s="108"/>
    </row>
    <row r="443" spans="2:13" ht="16.5" hidden="1" customHeight="1" outlineLevel="1" x14ac:dyDescent="0.25">
      <c r="B443" s="321" t="s">
        <v>87</v>
      </c>
      <c r="C443" s="322"/>
      <c r="D443" s="345"/>
      <c r="E443" s="346"/>
      <c r="F443" s="346"/>
      <c r="G443" s="346"/>
      <c r="H443" s="347"/>
      <c r="I443" s="108"/>
      <c r="J443" s="108"/>
    </row>
    <row r="444" spans="2:13" ht="16.5" hidden="1" customHeight="1" outlineLevel="1" x14ac:dyDescent="0.25">
      <c r="B444" s="363" t="s">
        <v>1199</v>
      </c>
      <c r="C444" s="364"/>
      <c r="D444" s="369"/>
      <c r="E444" s="370"/>
      <c r="F444" s="370"/>
      <c r="G444" s="370"/>
      <c r="H444" s="371"/>
      <c r="I444" s="108"/>
      <c r="J444"/>
    </row>
    <row r="445" spans="2:13" ht="16.5" hidden="1" customHeight="1" outlineLevel="1" x14ac:dyDescent="0.25">
      <c r="B445" s="363" t="s">
        <v>1200</v>
      </c>
      <c r="C445" s="364"/>
      <c r="D445" s="366" t="str">
        <f>IF(D443="","",LOOKUP(D443,Čiselník2!$H$52:$H$130,Čiselník2!$I$52:$I$130))</f>
        <v/>
      </c>
      <c r="E445" s="367"/>
      <c r="F445" s="367"/>
      <c r="G445" s="367"/>
      <c r="H445" s="368"/>
      <c r="I445" s="108"/>
      <c r="J445"/>
    </row>
    <row r="446" spans="2:13" ht="16.5" hidden="1" customHeight="1" outlineLevel="1" x14ac:dyDescent="0.25">
      <c r="B446" s="321" t="s">
        <v>1201</v>
      </c>
      <c r="C446" s="322"/>
      <c r="D446" s="318"/>
      <c r="E446" s="319"/>
      <c r="F446" s="319"/>
      <c r="G446" s="319"/>
      <c r="H446" s="320"/>
      <c r="I446" s="108"/>
      <c r="J446"/>
      <c r="K446" s="38"/>
      <c r="M446" s="37"/>
    </row>
    <row r="447" spans="2:13" ht="16.5" hidden="1" customHeight="1" outlineLevel="1" x14ac:dyDescent="0.25">
      <c r="B447" s="321" t="s">
        <v>1202</v>
      </c>
      <c r="C447" s="322"/>
      <c r="D447" s="318"/>
      <c r="E447" s="319"/>
      <c r="F447" s="319"/>
      <c r="G447" s="319"/>
      <c r="H447" s="320"/>
      <c r="I447" s="108"/>
      <c r="J447" s="108"/>
    </row>
    <row r="448" spans="2:13" ht="16.5" hidden="1" customHeight="1" outlineLevel="1" x14ac:dyDescent="0.25">
      <c r="B448" s="321" t="s">
        <v>1203</v>
      </c>
      <c r="C448" s="322"/>
      <c r="D448" s="318"/>
      <c r="E448" s="319"/>
      <c r="F448" s="319"/>
      <c r="G448" s="319"/>
      <c r="H448" s="320"/>
      <c r="I448" s="108"/>
      <c r="J448" s="108"/>
    </row>
    <row r="449" spans="2:13" ht="15.75" hidden="1" customHeight="1" outlineLevel="1" x14ac:dyDescent="0.25">
      <c r="B449" s="321" t="s">
        <v>1204</v>
      </c>
      <c r="C449" s="322"/>
      <c r="D449" s="315"/>
      <c r="E449" s="316"/>
      <c r="F449" s="316"/>
      <c r="G449" s="316"/>
      <c r="H449" s="317"/>
      <c r="I449" s="108"/>
      <c r="J449" t="str">
        <f>LEFT(D452,1)</f>
        <v/>
      </c>
    </row>
    <row r="450" spans="2:13" ht="15.75" hidden="1" customHeight="1" outlineLevel="1" x14ac:dyDescent="0.25">
      <c r="B450" s="351"/>
      <c r="C450" s="365"/>
      <c r="D450" s="365"/>
      <c r="E450" s="365"/>
      <c r="F450" s="365"/>
      <c r="G450" s="365"/>
      <c r="H450" s="352"/>
      <c r="I450" s="108"/>
      <c r="J450" s="108"/>
    </row>
    <row r="451" spans="2:13" ht="33" hidden="1" customHeight="1" outlineLevel="1" x14ac:dyDescent="0.25">
      <c r="B451" s="321" t="s">
        <v>1197</v>
      </c>
      <c r="C451" s="322"/>
      <c r="D451" s="323"/>
      <c r="E451" s="324"/>
      <c r="F451" s="324"/>
      <c r="G451" s="324"/>
      <c r="H451" s="325"/>
      <c r="I451" s="108"/>
      <c r="J451" t="str">
        <f>LEFT(D454,1)</f>
        <v/>
      </c>
      <c r="K451" s="121" t="str">
        <f>IF(D454="","",IF(J451=J449,"","Projektová aktivita nespadá pod zvolený typ aktivity (shodná počáteční písmena)"))</f>
        <v/>
      </c>
    </row>
    <row r="452" spans="2:13" ht="15.75" hidden="1" customHeight="1" outlineLevel="1" x14ac:dyDescent="0.25">
      <c r="B452" s="321" t="s">
        <v>86</v>
      </c>
      <c r="C452" s="322"/>
      <c r="D452" s="318"/>
      <c r="E452" s="319"/>
      <c r="F452" s="319"/>
      <c r="G452" s="319"/>
      <c r="H452" s="320"/>
      <c r="I452" s="108"/>
      <c r="J452" s="108"/>
    </row>
    <row r="453" spans="2:13" ht="15.75" hidden="1" customHeight="1" outlineLevel="1" x14ac:dyDescent="0.25">
      <c r="B453" s="321" t="s">
        <v>1198</v>
      </c>
      <c r="C453" s="322"/>
      <c r="D453" s="323" t="s">
        <v>1312</v>
      </c>
      <c r="E453" s="324"/>
      <c r="F453" s="324"/>
      <c r="G453" s="324"/>
      <c r="H453" s="325"/>
      <c r="I453" s="108"/>
      <c r="J453" s="108"/>
    </row>
    <row r="454" spans="2:13" ht="16.5" hidden="1" customHeight="1" outlineLevel="1" x14ac:dyDescent="0.25">
      <c r="B454" s="321" t="s">
        <v>87</v>
      </c>
      <c r="C454" s="322"/>
      <c r="D454" s="345"/>
      <c r="E454" s="346"/>
      <c r="F454" s="346"/>
      <c r="G454" s="346"/>
      <c r="H454" s="347"/>
      <c r="I454" s="108"/>
      <c r="J454" s="108"/>
    </row>
    <row r="455" spans="2:13" ht="16.5" hidden="1" customHeight="1" outlineLevel="1" x14ac:dyDescent="0.25">
      <c r="B455" s="363" t="s">
        <v>1199</v>
      </c>
      <c r="C455" s="364"/>
      <c r="D455" s="369"/>
      <c r="E455" s="370"/>
      <c r="F455" s="370"/>
      <c r="G455" s="370"/>
      <c r="H455" s="371"/>
      <c r="I455" s="108"/>
      <c r="J455"/>
    </row>
    <row r="456" spans="2:13" ht="16.5" hidden="1" customHeight="1" outlineLevel="1" x14ac:dyDescent="0.25">
      <c r="B456" s="363" t="s">
        <v>1200</v>
      </c>
      <c r="C456" s="364"/>
      <c r="D456" s="366" t="str">
        <f>IF(D454="","",LOOKUP(D454,Čiselník2!$H$52:$H$130,Čiselník2!$I$52:$I$130))</f>
        <v/>
      </c>
      <c r="E456" s="367"/>
      <c r="F456" s="367"/>
      <c r="G456" s="367"/>
      <c r="H456" s="368"/>
      <c r="I456" s="108"/>
      <c r="J456"/>
    </row>
    <row r="457" spans="2:13" ht="16.5" hidden="1" customHeight="1" outlineLevel="1" x14ac:dyDescent="0.25">
      <c r="B457" s="321" t="s">
        <v>1201</v>
      </c>
      <c r="C457" s="322"/>
      <c r="D457" s="318"/>
      <c r="E457" s="319"/>
      <c r="F457" s="319"/>
      <c r="G457" s="319"/>
      <c r="H457" s="320"/>
      <c r="I457" s="108"/>
      <c r="J457"/>
      <c r="K457" s="38"/>
      <c r="M457" s="37"/>
    </row>
    <row r="458" spans="2:13" ht="16.5" hidden="1" customHeight="1" outlineLevel="1" x14ac:dyDescent="0.25">
      <c r="B458" s="321" t="s">
        <v>1202</v>
      </c>
      <c r="C458" s="322"/>
      <c r="D458" s="318"/>
      <c r="E458" s="319"/>
      <c r="F458" s="319"/>
      <c r="G458" s="319"/>
      <c r="H458" s="320"/>
      <c r="I458" s="108"/>
      <c r="J458" s="108"/>
    </row>
    <row r="459" spans="2:13" ht="16.5" hidden="1" customHeight="1" outlineLevel="1" x14ac:dyDescent="0.25">
      <c r="B459" s="321" t="s">
        <v>1203</v>
      </c>
      <c r="C459" s="322"/>
      <c r="D459" s="318"/>
      <c r="E459" s="319"/>
      <c r="F459" s="319"/>
      <c r="G459" s="319"/>
      <c r="H459" s="320"/>
      <c r="I459" s="108"/>
      <c r="J459" s="108"/>
    </row>
    <row r="460" spans="2:13" ht="15.75" hidden="1" customHeight="1" outlineLevel="1" x14ac:dyDescent="0.25">
      <c r="B460" s="321" t="s">
        <v>1204</v>
      </c>
      <c r="C460" s="322"/>
      <c r="D460" s="315"/>
      <c r="E460" s="316"/>
      <c r="F460" s="316"/>
      <c r="G460" s="316"/>
      <c r="H460" s="317"/>
      <c r="I460" s="108"/>
      <c r="J460" t="str">
        <f>LEFT(D463,1)</f>
        <v/>
      </c>
    </row>
    <row r="461" spans="2:13" ht="15.75" hidden="1" customHeight="1" outlineLevel="1" x14ac:dyDescent="0.25">
      <c r="B461" s="351"/>
      <c r="C461" s="365"/>
      <c r="D461" s="365"/>
      <c r="E461" s="365"/>
      <c r="F461" s="365"/>
      <c r="G461" s="365"/>
      <c r="H461" s="352"/>
      <c r="I461" s="108"/>
      <c r="J461" s="108"/>
    </row>
    <row r="462" spans="2:13" ht="33" hidden="1" customHeight="1" outlineLevel="1" x14ac:dyDescent="0.25">
      <c r="B462" s="321" t="s">
        <v>1197</v>
      </c>
      <c r="C462" s="322"/>
      <c r="D462" s="323"/>
      <c r="E462" s="324"/>
      <c r="F462" s="324"/>
      <c r="G462" s="324"/>
      <c r="H462" s="325"/>
      <c r="I462" s="108"/>
      <c r="J462" t="str">
        <f>LEFT(D465,1)</f>
        <v/>
      </c>
      <c r="K462" s="121" t="str">
        <f>IF(D465="","",IF(J462=J460,"","Projektová aktivita nespadá pod zvolený typ aktivity (shodná počáteční písmena)"))</f>
        <v/>
      </c>
    </row>
    <row r="463" spans="2:13" ht="15.75" hidden="1" customHeight="1" outlineLevel="1" x14ac:dyDescent="0.25">
      <c r="B463" s="321" t="s">
        <v>86</v>
      </c>
      <c r="C463" s="322"/>
      <c r="D463" s="318"/>
      <c r="E463" s="319"/>
      <c r="F463" s="319"/>
      <c r="G463" s="319"/>
      <c r="H463" s="320"/>
      <c r="I463" s="108"/>
      <c r="J463" s="108"/>
    </row>
    <row r="464" spans="2:13" ht="15.75" hidden="1" customHeight="1" outlineLevel="1" x14ac:dyDescent="0.25">
      <c r="B464" s="321" t="s">
        <v>1198</v>
      </c>
      <c r="C464" s="322"/>
      <c r="D464" s="323" t="s">
        <v>1312</v>
      </c>
      <c r="E464" s="324"/>
      <c r="F464" s="324"/>
      <c r="G464" s="324"/>
      <c r="H464" s="325"/>
      <c r="I464" s="108"/>
      <c r="J464" s="108"/>
    </row>
    <row r="465" spans="2:13" ht="16.5" hidden="1" customHeight="1" outlineLevel="1" x14ac:dyDescent="0.25">
      <c r="B465" s="321" t="s">
        <v>87</v>
      </c>
      <c r="C465" s="322"/>
      <c r="D465" s="345"/>
      <c r="E465" s="346"/>
      <c r="F465" s="346"/>
      <c r="G465" s="346"/>
      <c r="H465" s="347"/>
      <c r="I465" s="108"/>
      <c r="J465" s="108"/>
    </row>
    <row r="466" spans="2:13" ht="16.5" hidden="1" customHeight="1" outlineLevel="1" x14ac:dyDescent="0.25">
      <c r="B466" s="363" t="s">
        <v>1199</v>
      </c>
      <c r="C466" s="364"/>
      <c r="D466" s="369"/>
      <c r="E466" s="370"/>
      <c r="F466" s="370"/>
      <c r="G466" s="370"/>
      <c r="H466" s="371"/>
      <c r="I466" s="108"/>
      <c r="J466"/>
    </row>
    <row r="467" spans="2:13" ht="16.5" hidden="1" customHeight="1" outlineLevel="1" x14ac:dyDescent="0.25">
      <c r="B467" s="363" t="s">
        <v>1200</v>
      </c>
      <c r="C467" s="364"/>
      <c r="D467" s="366" t="str">
        <f>IF(D465="","",LOOKUP(D465,Čiselník2!$H$52:$H$130,Čiselník2!$I$52:$I$130))</f>
        <v/>
      </c>
      <c r="E467" s="367"/>
      <c r="F467" s="367"/>
      <c r="G467" s="367"/>
      <c r="H467" s="368"/>
      <c r="I467" s="108"/>
      <c r="J467"/>
    </row>
    <row r="468" spans="2:13" ht="16.5" hidden="1" customHeight="1" outlineLevel="1" x14ac:dyDescent="0.25">
      <c r="B468" s="321" t="s">
        <v>1201</v>
      </c>
      <c r="C468" s="322"/>
      <c r="D468" s="318"/>
      <c r="E468" s="319"/>
      <c r="F468" s="319"/>
      <c r="G468" s="319"/>
      <c r="H468" s="320"/>
      <c r="I468" s="108"/>
      <c r="J468"/>
      <c r="K468" s="38"/>
      <c r="M468" s="37"/>
    </row>
    <row r="469" spans="2:13" ht="16.5" hidden="1" customHeight="1" outlineLevel="1" x14ac:dyDescent="0.25">
      <c r="B469" s="321" t="s">
        <v>1202</v>
      </c>
      <c r="C469" s="322"/>
      <c r="D469" s="318"/>
      <c r="E469" s="319"/>
      <c r="F469" s="319"/>
      <c r="G469" s="319"/>
      <c r="H469" s="320"/>
      <c r="I469" s="108"/>
      <c r="J469" s="108"/>
    </row>
    <row r="470" spans="2:13" ht="16.5" hidden="1" customHeight="1" outlineLevel="1" x14ac:dyDescent="0.25">
      <c r="B470" s="321" t="s">
        <v>1203</v>
      </c>
      <c r="C470" s="322"/>
      <c r="D470" s="318"/>
      <c r="E470" s="319"/>
      <c r="F470" s="319"/>
      <c r="G470" s="319"/>
      <c r="H470" s="320"/>
      <c r="I470" s="108"/>
      <c r="J470" s="108"/>
    </row>
    <row r="471" spans="2:13" ht="15.75" hidden="1" customHeight="1" outlineLevel="1" x14ac:dyDescent="0.25">
      <c r="B471" s="321" t="s">
        <v>1204</v>
      </c>
      <c r="C471" s="322"/>
      <c r="D471" s="315"/>
      <c r="E471" s="316"/>
      <c r="F471" s="316"/>
      <c r="G471" s="316"/>
      <c r="H471" s="317"/>
      <c r="I471" s="108"/>
      <c r="J471" t="str">
        <f>LEFT(D474,1)</f>
        <v/>
      </c>
    </row>
    <row r="472" spans="2:13" ht="15.75" hidden="1" customHeight="1" outlineLevel="1" x14ac:dyDescent="0.25">
      <c r="B472" s="351"/>
      <c r="C472" s="365"/>
      <c r="D472" s="365"/>
      <c r="E472" s="365"/>
      <c r="F472" s="365"/>
      <c r="G472" s="365"/>
      <c r="H472" s="352"/>
      <c r="I472" s="108"/>
      <c r="J472" s="108"/>
    </row>
    <row r="473" spans="2:13" ht="33" hidden="1" customHeight="1" outlineLevel="1" x14ac:dyDescent="0.25">
      <c r="B473" s="321" t="s">
        <v>1197</v>
      </c>
      <c r="C473" s="322"/>
      <c r="D473" s="323"/>
      <c r="E473" s="324"/>
      <c r="F473" s="324"/>
      <c r="G473" s="324"/>
      <c r="H473" s="325"/>
      <c r="I473" s="108"/>
      <c r="J473" t="str">
        <f>LEFT(D476,1)</f>
        <v/>
      </c>
      <c r="K473" s="121" t="str">
        <f>IF(D476="","",IF(J473=J471,"","Projektová aktivita nespadá pod zvolený typ aktivity (shodná počáteční písmena)"))</f>
        <v/>
      </c>
    </row>
    <row r="474" spans="2:13" ht="15.75" hidden="1" customHeight="1" outlineLevel="1" x14ac:dyDescent="0.25">
      <c r="B474" s="321" t="s">
        <v>86</v>
      </c>
      <c r="C474" s="322"/>
      <c r="D474" s="318"/>
      <c r="E474" s="319"/>
      <c r="F474" s="319"/>
      <c r="G474" s="319"/>
      <c r="H474" s="320"/>
      <c r="I474" s="108"/>
      <c r="J474" s="108"/>
    </row>
    <row r="475" spans="2:13" ht="15.75" hidden="1" customHeight="1" outlineLevel="1" x14ac:dyDescent="0.25">
      <c r="B475" s="321" t="s">
        <v>1198</v>
      </c>
      <c r="C475" s="322"/>
      <c r="D475" s="323" t="s">
        <v>1312</v>
      </c>
      <c r="E475" s="324"/>
      <c r="F475" s="324"/>
      <c r="G475" s="324"/>
      <c r="H475" s="325"/>
      <c r="I475" s="108"/>
      <c r="J475" s="108"/>
    </row>
    <row r="476" spans="2:13" ht="16.5" hidden="1" outlineLevel="1" x14ac:dyDescent="0.25">
      <c r="B476" s="321" t="s">
        <v>87</v>
      </c>
      <c r="C476" s="322"/>
      <c r="D476" s="345"/>
      <c r="E476" s="346"/>
      <c r="F476" s="346"/>
      <c r="G476" s="346"/>
      <c r="H476" s="347"/>
      <c r="I476" s="108"/>
      <c r="J476" s="108"/>
    </row>
    <row r="477" spans="2:13" ht="16.5" hidden="1" outlineLevel="1" x14ac:dyDescent="0.25">
      <c r="B477" s="363" t="s">
        <v>1199</v>
      </c>
      <c r="C477" s="364"/>
      <c r="D477" s="369"/>
      <c r="E477" s="370"/>
      <c r="F477" s="370"/>
      <c r="G477" s="370"/>
      <c r="H477" s="371"/>
      <c r="I477" s="108"/>
      <c r="J477"/>
    </row>
    <row r="478" spans="2:13" ht="16.5" hidden="1" outlineLevel="1" x14ac:dyDescent="0.25">
      <c r="B478" s="363" t="s">
        <v>1200</v>
      </c>
      <c r="C478" s="364"/>
      <c r="D478" s="366" t="str">
        <f>IF(D476="","",LOOKUP(D476,Čiselník2!$H$52:$H$130,Čiselník2!$I$52:$I$130))</f>
        <v/>
      </c>
      <c r="E478" s="367"/>
      <c r="F478" s="367"/>
      <c r="G478" s="367"/>
      <c r="H478" s="368"/>
      <c r="I478" s="108"/>
      <c r="J478"/>
    </row>
    <row r="479" spans="2:13" ht="16.5" hidden="1" outlineLevel="1" x14ac:dyDescent="0.25">
      <c r="B479" s="321" t="s">
        <v>1201</v>
      </c>
      <c r="C479" s="322"/>
      <c r="D479" s="318"/>
      <c r="E479" s="319"/>
      <c r="F479" s="319"/>
      <c r="G479" s="319"/>
      <c r="H479" s="320"/>
      <c r="I479" s="108"/>
      <c r="J479"/>
      <c r="K479" s="38"/>
      <c r="M479" s="37"/>
    </row>
    <row r="480" spans="2:13" ht="16.5" hidden="1" outlineLevel="1" x14ac:dyDescent="0.25">
      <c r="B480" s="321" t="s">
        <v>1202</v>
      </c>
      <c r="C480" s="322"/>
      <c r="D480" s="318"/>
      <c r="E480" s="319"/>
      <c r="F480" s="319"/>
      <c r="G480" s="319"/>
      <c r="H480" s="320"/>
      <c r="I480" s="108"/>
      <c r="J480" s="108"/>
    </row>
    <row r="481" spans="2:13" ht="16.5" hidden="1" outlineLevel="1" x14ac:dyDescent="0.25">
      <c r="B481" s="321" t="s">
        <v>1203</v>
      </c>
      <c r="C481" s="322"/>
      <c r="D481" s="318"/>
      <c r="E481" s="319"/>
      <c r="F481" s="319"/>
      <c r="G481" s="319"/>
      <c r="H481" s="320"/>
      <c r="I481" s="108"/>
      <c r="J481" s="108"/>
    </row>
    <row r="482" spans="2:13" ht="15.75" hidden="1" customHeight="1" outlineLevel="1" x14ac:dyDescent="0.25">
      <c r="B482" s="321" t="s">
        <v>1204</v>
      </c>
      <c r="C482" s="322"/>
      <c r="D482" s="315"/>
      <c r="E482" s="316"/>
      <c r="F482" s="316"/>
      <c r="G482" s="316"/>
      <c r="H482" s="317"/>
      <c r="I482" s="108"/>
      <c r="J482" t="str">
        <f>LEFT(D485,1)</f>
        <v/>
      </c>
    </row>
    <row r="483" spans="2:13" ht="15.75" hidden="1" customHeight="1" outlineLevel="1" x14ac:dyDescent="0.25">
      <c r="B483" s="351"/>
      <c r="C483" s="365"/>
      <c r="D483" s="365"/>
      <c r="E483" s="365"/>
      <c r="F483" s="365"/>
      <c r="G483" s="365"/>
      <c r="H483" s="352"/>
      <c r="I483" s="108"/>
      <c r="J483" s="108"/>
    </row>
    <row r="484" spans="2:13" ht="33" hidden="1" customHeight="1" outlineLevel="1" x14ac:dyDescent="0.25">
      <c r="B484" s="321" t="s">
        <v>1197</v>
      </c>
      <c r="C484" s="322"/>
      <c r="D484" s="323"/>
      <c r="E484" s="324"/>
      <c r="F484" s="324"/>
      <c r="G484" s="324"/>
      <c r="H484" s="325"/>
      <c r="I484" s="108"/>
      <c r="J484" t="str">
        <f>LEFT(D487,1)</f>
        <v/>
      </c>
      <c r="K484" s="121" t="str">
        <f>IF(D487="","",IF(J484=J482,"","Projektová aktivita nespadá pod zvolený typ aktivity (shodná počáteční písmena)"))</f>
        <v/>
      </c>
    </row>
    <row r="485" spans="2:13" ht="15.75" hidden="1" customHeight="1" outlineLevel="1" x14ac:dyDescent="0.25">
      <c r="B485" s="321" t="s">
        <v>86</v>
      </c>
      <c r="C485" s="322"/>
      <c r="D485" s="318"/>
      <c r="E485" s="319"/>
      <c r="F485" s="319"/>
      <c r="G485" s="319"/>
      <c r="H485" s="320"/>
      <c r="I485" s="108"/>
      <c r="J485" s="108"/>
    </row>
    <row r="486" spans="2:13" ht="15.75" hidden="1" customHeight="1" outlineLevel="1" x14ac:dyDescent="0.25">
      <c r="B486" s="321" t="s">
        <v>1198</v>
      </c>
      <c r="C486" s="322"/>
      <c r="D486" s="323" t="s">
        <v>1312</v>
      </c>
      <c r="E486" s="324"/>
      <c r="F486" s="324"/>
      <c r="G486" s="324"/>
      <c r="H486" s="325"/>
      <c r="I486" s="108"/>
      <c r="J486" s="108"/>
    </row>
    <row r="487" spans="2:13" ht="16.5" hidden="1" outlineLevel="1" x14ac:dyDescent="0.25">
      <c r="B487" s="321" t="s">
        <v>87</v>
      </c>
      <c r="C487" s="322"/>
      <c r="D487" s="345"/>
      <c r="E487" s="346"/>
      <c r="F487" s="346"/>
      <c r="G487" s="346"/>
      <c r="H487" s="347"/>
      <c r="I487" s="108"/>
      <c r="J487" s="108"/>
    </row>
    <row r="488" spans="2:13" ht="16.5" hidden="1" outlineLevel="1" x14ac:dyDescent="0.25">
      <c r="B488" s="363" t="s">
        <v>1199</v>
      </c>
      <c r="C488" s="364"/>
      <c r="D488" s="369"/>
      <c r="E488" s="370"/>
      <c r="F488" s="370"/>
      <c r="G488" s="370"/>
      <c r="H488" s="371"/>
      <c r="I488" s="108"/>
      <c r="J488"/>
    </row>
    <row r="489" spans="2:13" ht="16.5" hidden="1" outlineLevel="1" x14ac:dyDescent="0.25">
      <c r="B489" s="363" t="s">
        <v>1200</v>
      </c>
      <c r="C489" s="364"/>
      <c r="D489" s="366" t="str">
        <f>IF(D487="","",LOOKUP(D487,Čiselník2!$H$52:$H$130,Čiselník2!$I$52:$I$130))</f>
        <v/>
      </c>
      <c r="E489" s="367"/>
      <c r="F489" s="367"/>
      <c r="G489" s="367"/>
      <c r="H489" s="368"/>
      <c r="I489" s="108"/>
      <c r="J489"/>
    </row>
    <row r="490" spans="2:13" ht="15.75" hidden="1" customHeight="1" outlineLevel="1" x14ac:dyDescent="0.25">
      <c r="B490" s="321" t="s">
        <v>1201</v>
      </c>
      <c r="C490" s="322"/>
      <c r="D490" s="318"/>
      <c r="E490" s="319"/>
      <c r="F490" s="319"/>
      <c r="G490" s="319"/>
      <c r="H490" s="320"/>
      <c r="I490" s="108"/>
      <c r="J490"/>
      <c r="K490" s="38"/>
      <c r="M490" s="37"/>
    </row>
    <row r="491" spans="2:13" ht="16.5" hidden="1" outlineLevel="1" x14ac:dyDescent="0.25">
      <c r="B491" s="321" t="s">
        <v>1202</v>
      </c>
      <c r="C491" s="322"/>
      <c r="D491" s="318"/>
      <c r="E491" s="319"/>
      <c r="F491" s="319"/>
      <c r="G491" s="319"/>
      <c r="H491" s="320"/>
      <c r="I491" s="108"/>
      <c r="J491" s="108"/>
    </row>
    <row r="492" spans="2:13" ht="16.5" hidden="1" outlineLevel="1" x14ac:dyDescent="0.25">
      <c r="B492" s="321" t="s">
        <v>1203</v>
      </c>
      <c r="C492" s="322"/>
      <c r="D492" s="318"/>
      <c r="E492" s="319"/>
      <c r="F492" s="319"/>
      <c r="G492" s="319"/>
      <c r="H492" s="320"/>
      <c r="I492" s="108"/>
      <c r="J492" s="108"/>
    </row>
    <row r="493" spans="2:13" ht="15.75" hidden="1" customHeight="1" outlineLevel="1" x14ac:dyDescent="0.25">
      <c r="B493" s="321" t="s">
        <v>1204</v>
      </c>
      <c r="C493" s="322"/>
      <c r="D493" s="315"/>
      <c r="E493" s="316"/>
      <c r="F493" s="316"/>
      <c r="G493" s="316"/>
      <c r="H493" s="317"/>
      <c r="I493" s="108"/>
      <c r="J493" t="str">
        <f>LEFT(D496,1)</f>
        <v/>
      </c>
    </row>
    <row r="494" spans="2:13" ht="15.75" hidden="1" customHeight="1" outlineLevel="1" x14ac:dyDescent="0.25">
      <c r="B494" s="351"/>
      <c r="C494" s="365"/>
      <c r="D494" s="365"/>
      <c r="E494" s="365"/>
      <c r="F494" s="365"/>
      <c r="G494" s="365"/>
      <c r="H494" s="352"/>
      <c r="I494" s="108"/>
      <c r="J494" s="108"/>
    </row>
    <row r="495" spans="2:13" ht="33" hidden="1" customHeight="1" outlineLevel="1" x14ac:dyDescent="0.25">
      <c r="B495" s="321" t="s">
        <v>1197</v>
      </c>
      <c r="C495" s="322"/>
      <c r="D495" s="323"/>
      <c r="E495" s="324"/>
      <c r="F495" s="324"/>
      <c r="G495" s="324"/>
      <c r="H495" s="325"/>
      <c r="I495" s="108"/>
      <c r="J495" t="str">
        <f>LEFT(D498,1)</f>
        <v/>
      </c>
      <c r="K495" s="121" t="str">
        <f>IF(D498="","",IF(J495=J493,"","Projektová aktivita nespadá pod zvolený typ aktivity (shodná počáteční písmena)"))</f>
        <v/>
      </c>
    </row>
    <row r="496" spans="2:13" ht="15.75" hidden="1" customHeight="1" outlineLevel="1" x14ac:dyDescent="0.25">
      <c r="B496" s="321" t="s">
        <v>86</v>
      </c>
      <c r="C496" s="322"/>
      <c r="D496" s="318"/>
      <c r="E496" s="319"/>
      <c r="F496" s="319"/>
      <c r="G496" s="319"/>
      <c r="H496" s="320"/>
      <c r="I496" s="108"/>
      <c r="J496" s="108"/>
    </row>
    <row r="497" spans="2:13" ht="15.75" hidden="1" customHeight="1" outlineLevel="1" x14ac:dyDescent="0.25">
      <c r="B497" s="321" t="s">
        <v>1198</v>
      </c>
      <c r="C497" s="322"/>
      <c r="D497" s="323" t="s">
        <v>1312</v>
      </c>
      <c r="E497" s="324"/>
      <c r="F497" s="324"/>
      <c r="G497" s="324"/>
      <c r="H497" s="325"/>
      <c r="I497" s="108"/>
      <c r="J497" s="108"/>
    </row>
    <row r="498" spans="2:13" ht="16.5" hidden="1" outlineLevel="1" x14ac:dyDescent="0.25">
      <c r="B498" s="321" t="s">
        <v>87</v>
      </c>
      <c r="C498" s="322"/>
      <c r="D498" s="345"/>
      <c r="E498" s="346"/>
      <c r="F498" s="346"/>
      <c r="G498" s="346"/>
      <c r="H498" s="347"/>
      <c r="I498" s="108"/>
      <c r="J498" s="108"/>
    </row>
    <row r="499" spans="2:13" ht="16.5" hidden="1" outlineLevel="1" x14ac:dyDescent="0.25">
      <c r="B499" s="363" t="s">
        <v>1199</v>
      </c>
      <c r="C499" s="364"/>
      <c r="D499" s="369"/>
      <c r="E499" s="370"/>
      <c r="F499" s="370"/>
      <c r="G499" s="370"/>
      <c r="H499" s="371"/>
      <c r="I499" s="108"/>
      <c r="J499"/>
    </row>
    <row r="500" spans="2:13" ht="16.5" hidden="1" outlineLevel="1" x14ac:dyDescent="0.25">
      <c r="B500" s="363" t="s">
        <v>1200</v>
      </c>
      <c r="C500" s="364"/>
      <c r="D500" s="366" t="str">
        <f>IF(D498="","",LOOKUP(D498,Čiselník2!$H$52:$H$130,Čiselník2!$I$52:$I$130))</f>
        <v/>
      </c>
      <c r="E500" s="367"/>
      <c r="F500" s="367"/>
      <c r="G500" s="367"/>
      <c r="H500" s="368"/>
      <c r="I500" s="108"/>
      <c r="J500"/>
    </row>
    <row r="501" spans="2:13" ht="15.75" hidden="1" customHeight="1" outlineLevel="1" x14ac:dyDescent="0.25">
      <c r="B501" s="321" t="s">
        <v>1201</v>
      </c>
      <c r="C501" s="322"/>
      <c r="D501" s="318"/>
      <c r="E501" s="319"/>
      <c r="F501" s="319"/>
      <c r="G501" s="319"/>
      <c r="H501" s="320"/>
      <c r="I501" s="108"/>
      <c r="J501"/>
      <c r="K501" s="38"/>
      <c r="M501" s="37"/>
    </row>
    <row r="502" spans="2:13" ht="16.5" hidden="1" outlineLevel="1" x14ac:dyDescent="0.25">
      <c r="B502" s="321" t="s">
        <v>1202</v>
      </c>
      <c r="C502" s="322"/>
      <c r="D502" s="318"/>
      <c r="E502" s="319"/>
      <c r="F502" s="319"/>
      <c r="G502" s="319"/>
      <c r="H502" s="320"/>
      <c r="I502" s="108"/>
      <c r="J502" s="108"/>
    </row>
    <row r="503" spans="2:13" ht="16.5" hidden="1" outlineLevel="1" x14ac:dyDescent="0.25">
      <c r="B503" s="321" t="s">
        <v>1203</v>
      </c>
      <c r="C503" s="322"/>
      <c r="D503" s="318"/>
      <c r="E503" s="319"/>
      <c r="F503" s="319"/>
      <c r="G503" s="319"/>
      <c r="H503" s="320"/>
      <c r="I503" s="108"/>
      <c r="J503" s="108"/>
    </row>
    <row r="504" spans="2:13" ht="15.75" hidden="1" customHeight="1" outlineLevel="1" x14ac:dyDescent="0.25">
      <c r="B504" s="321" t="s">
        <v>1204</v>
      </c>
      <c r="C504" s="322"/>
      <c r="D504" s="315"/>
      <c r="E504" s="316"/>
      <c r="F504" s="316"/>
      <c r="G504" s="316"/>
      <c r="H504" s="317"/>
      <c r="I504" s="108"/>
      <c r="J504" t="str">
        <f>LEFT(D507,1)</f>
        <v/>
      </c>
    </row>
    <row r="505" spans="2:13" ht="15.75" hidden="1" customHeight="1" outlineLevel="1" x14ac:dyDescent="0.25">
      <c r="B505" s="351"/>
      <c r="C505" s="365"/>
      <c r="D505" s="365"/>
      <c r="E505" s="365"/>
      <c r="F505" s="365"/>
      <c r="G505" s="365"/>
      <c r="H505" s="352"/>
      <c r="I505" s="108"/>
      <c r="J505" s="108"/>
    </row>
    <row r="506" spans="2:13" ht="33" hidden="1" customHeight="1" outlineLevel="1" x14ac:dyDescent="0.25">
      <c r="B506" s="321" t="s">
        <v>1197</v>
      </c>
      <c r="C506" s="322"/>
      <c r="D506" s="323"/>
      <c r="E506" s="324"/>
      <c r="F506" s="324"/>
      <c r="G506" s="324"/>
      <c r="H506" s="325"/>
      <c r="I506" s="108"/>
      <c r="J506" t="str">
        <f>LEFT(D509,1)</f>
        <v/>
      </c>
      <c r="K506" s="121" t="str">
        <f>IF(D509="","",IF(J506=J504,"","Projektová aktivita nespadá pod zvolený typ aktivity (shodná počáteční písmena)"))</f>
        <v/>
      </c>
    </row>
    <row r="507" spans="2:13" ht="15.75" hidden="1" customHeight="1" outlineLevel="1" x14ac:dyDescent="0.25">
      <c r="B507" s="321" t="s">
        <v>86</v>
      </c>
      <c r="C507" s="322"/>
      <c r="D507" s="318"/>
      <c r="E507" s="319"/>
      <c r="F507" s="319"/>
      <c r="G507" s="319"/>
      <c r="H507" s="320"/>
      <c r="I507" s="108"/>
      <c r="J507" s="108"/>
    </row>
    <row r="508" spans="2:13" ht="15.75" hidden="1" customHeight="1" outlineLevel="1" x14ac:dyDescent="0.25">
      <c r="B508" s="321" t="s">
        <v>1198</v>
      </c>
      <c r="C508" s="322"/>
      <c r="D508" s="323" t="s">
        <v>1312</v>
      </c>
      <c r="E508" s="324"/>
      <c r="F508" s="324"/>
      <c r="G508" s="324"/>
      <c r="H508" s="325"/>
      <c r="I508" s="108"/>
      <c r="J508" s="108"/>
    </row>
    <row r="509" spans="2:13" ht="16.5" hidden="1" outlineLevel="1" x14ac:dyDescent="0.25">
      <c r="B509" s="321" t="s">
        <v>87</v>
      </c>
      <c r="C509" s="322"/>
      <c r="D509" s="345"/>
      <c r="E509" s="346"/>
      <c r="F509" s="346"/>
      <c r="G509" s="346"/>
      <c r="H509" s="347"/>
      <c r="I509" s="108"/>
      <c r="J509" s="108"/>
    </row>
    <row r="510" spans="2:13" ht="16.5" hidden="1" outlineLevel="1" x14ac:dyDescent="0.25">
      <c r="B510" s="363" t="s">
        <v>1199</v>
      </c>
      <c r="C510" s="364"/>
      <c r="D510" s="369"/>
      <c r="E510" s="370"/>
      <c r="F510" s="370"/>
      <c r="G510" s="370"/>
      <c r="H510" s="371"/>
      <c r="I510" s="108"/>
      <c r="J510"/>
    </row>
    <row r="511" spans="2:13" ht="16.5" hidden="1" outlineLevel="1" x14ac:dyDescent="0.25">
      <c r="B511" s="363" t="s">
        <v>1200</v>
      </c>
      <c r="C511" s="364"/>
      <c r="D511" s="366" t="str">
        <f>IF(D509="","",LOOKUP(D509,Čiselník2!$H$130:$H$350,Čiselník2!$I$52:$I$130))</f>
        <v/>
      </c>
      <c r="E511" s="367"/>
      <c r="F511" s="367"/>
      <c r="G511" s="367"/>
      <c r="H511" s="368"/>
      <c r="I511" s="108"/>
      <c r="J511"/>
    </row>
    <row r="512" spans="2:13" ht="15.75" hidden="1" customHeight="1" outlineLevel="1" x14ac:dyDescent="0.25">
      <c r="B512" s="321" t="s">
        <v>1201</v>
      </c>
      <c r="C512" s="322"/>
      <c r="D512" s="318"/>
      <c r="E512" s="319"/>
      <c r="F512" s="319"/>
      <c r="G512" s="319"/>
      <c r="H512" s="320"/>
      <c r="I512" s="108"/>
      <c r="J512"/>
      <c r="K512" s="38"/>
      <c r="M512" s="37"/>
    </row>
    <row r="513" spans="2:13" ht="16.5" hidden="1" outlineLevel="1" x14ac:dyDescent="0.25">
      <c r="B513" s="321" t="s">
        <v>1202</v>
      </c>
      <c r="C513" s="322"/>
      <c r="D513" s="318"/>
      <c r="E513" s="319"/>
      <c r="F513" s="319"/>
      <c r="G513" s="319"/>
      <c r="H513" s="320"/>
      <c r="I513" s="108"/>
      <c r="J513" s="108"/>
    </row>
    <row r="514" spans="2:13" ht="16.5" hidden="1" outlineLevel="1" x14ac:dyDescent="0.25">
      <c r="B514" s="321" t="s">
        <v>1203</v>
      </c>
      <c r="C514" s="322"/>
      <c r="D514" s="318"/>
      <c r="E514" s="319"/>
      <c r="F514" s="319"/>
      <c r="G514" s="319"/>
      <c r="H514" s="320"/>
      <c r="I514" s="108"/>
      <c r="J514" s="108"/>
    </row>
    <row r="515" spans="2:13" ht="15.75" hidden="1" customHeight="1" outlineLevel="1" x14ac:dyDescent="0.25">
      <c r="B515" s="321" t="s">
        <v>1204</v>
      </c>
      <c r="C515" s="322"/>
      <c r="D515" s="315"/>
      <c r="E515" s="316"/>
      <c r="F515" s="316"/>
      <c r="G515" s="316"/>
      <c r="H515" s="317"/>
      <c r="I515" s="108"/>
      <c r="J515" t="str">
        <f>LEFT(D518,1)</f>
        <v/>
      </c>
    </row>
    <row r="516" spans="2:13" ht="15.75" hidden="1" customHeight="1" outlineLevel="1" x14ac:dyDescent="0.25">
      <c r="B516" s="351"/>
      <c r="C516" s="365"/>
      <c r="D516" s="365"/>
      <c r="E516" s="365"/>
      <c r="F516" s="365"/>
      <c r="G516" s="365"/>
      <c r="H516" s="352"/>
      <c r="I516" s="108"/>
      <c r="J516" s="108"/>
    </row>
    <row r="517" spans="2:13" ht="33" hidden="1" customHeight="1" outlineLevel="1" x14ac:dyDescent="0.25">
      <c r="B517" s="321" t="s">
        <v>1197</v>
      </c>
      <c r="C517" s="322"/>
      <c r="D517" s="323"/>
      <c r="E517" s="324"/>
      <c r="F517" s="324"/>
      <c r="G517" s="324"/>
      <c r="H517" s="325"/>
      <c r="I517" s="108"/>
      <c r="J517" t="str">
        <f>LEFT(D520,1)</f>
        <v/>
      </c>
      <c r="K517" s="121" t="str">
        <f>IF(D520="","",IF(J517=J515,"","Projektová aktivita nespadá pod zvolený typ aktivity (shodná počáteční písmena)"))</f>
        <v/>
      </c>
    </row>
    <row r="518" spans="2:13" ht="15.75" hidden="1" customHeight="1" outlineLevel="1" x14ac:dyDescent="0.25">
      <c r="B518" s="321" t="s">
        <v>86</v>
      </c>
      <c r="C518" s="322"/>
      <c r="D518" s="318"/>
      <c r="E518" s="319"/>
      <c r="F518" s="319"/>
      <c r="G518" s="319"/>
      <c r="H518" s="320"/>
      <c r="I518" s="108"/>
      <c r="J518" s="108"/>
    </row>
    <row r="519" spans="2:13" ht="15.75" hidden="1" customHeight="1" outlineLevel="1" x14ac:dyDescent="0.25">
      <c r="B519" s="321" t="s">
        <v>1198</v>
      </c>
      <c r="C519" s="322"/>
      <c r="D519" s="323" t="s">
        <v>1312</v>
      </c>
      <c r="E519" s="324"/>
      <c r="F519" s="324"/>
      <c r="G519" s="324"/>
      <c r="H519" s="325"/>
      <c r="I519" s="108"/>
      <c r="J519" s="108"/>
    </row>
    <row r="520" spans="2:13" ht="16.5" hidden="1" outlineLevel="1" x14ac:dyDescent="0.25">
      <c r="B520" s="321" t="s">
        <v>87</v>
      </c>
      <c r="C520" s="322"/>
      <c r="D520" s="345"/>
      <c r="E520" s="346"/>
      <c r="F520" s="346"/>
      <c r="G520" s="346"/>
      <c r="H520" s="347"/>
      <c r="I520" s="108"/>
      <c r="J520" s="108"/>
    </row>
    <row r="521" spans="2:13" ht="16.5" hidden="1" outlineLevel="1" x14ac:dyDescent="0.25">
      <c r="B521" s="363" t="s">
        <v>1199</v>
      </c>
      <c r="C521" s="364"/>
      <c r="D521" s="369"/>
      <c r="E521" s="370"/>
      <c r="F521" s="370"/>
      <c r="G521" s="370"/>
      <c r="H521" s="371"/>
      <c r="I521" s="108"/>
      <c r="J521"/>
    </row>
    <row r="522" spans="2:13" ht="16.5" hidden="1" outlineLevel="1" x14ac:dyDescent="0.25">
      <c r="B522" s="363" t="s">
        <v>1200</v>
      </c>
      <c r="C522" s="364"/>
      <c r="D522" s="366" t="str">
        <f>IF(D520="","",LOOKUP(D520,Čiselník2!$H$52:$H$130,Čiselník2!$I$52:$I$130))</f>
        <v/>
      </c>
      <c r="E522" s="367"/>
      <c r="F522" s="367"/>
      <c r="G522" s="367"/>
      <c r="H522" s="368"/>
      <c r="I522" s="108"/>
      <c r="J522"/>
    </row>
    <row r="523" spans="2:13" ht="16.5" hidden="1" outlineLevel="1" x14ac:dyDescent="0.25">
      <c r="B523" s="321" t="s">
        <v>1201</v>
      </c>
      <c r="C523" s="322"/>
      <c r="D523" s="318"/>
      <c r="E523" s="319"/>
      <c r="F523" s="319"/>
      <c r="G523" s="319"/>
      <c r="H523" s="320"/>
      <c r="I523" s="108"/>
      <c r="J523"/>
      <c r="K523" s="38"/>
      <c r="M523" s="37"/>
    </row>
    <row r="524" spans="2:13" ht="16.5" hidden="1" outlineLevel="1" x14ac:dyDescent="0.25">
      <c r="B524" s="321" t="s">
        <v>1202</v>
      </c>
      <c r="C524" s="322"/>
      <c r="D524" s="318"/>
      <c r="E524" s="319"/>
      <c r="F524" s="319"/>
      <c r="G524" s="319"/>
      <c r="H524" s="320"/>
      <c r="I524" s="108"/>
      <c r="J524" s="108"/>
    </row>
    <row r="525" spans="2:13" ht="16.5" hidden="1" outlineLevel="1" x14ac:dyDescent="0.25">
      <c r="B525" s="321" t="s">
        <v>1203</v>
      </c>
      <c r="C525" s="322"/>
      <c r="D525" s="318"/>
      <c r="E525" s="319"/>
      <c r="F525" s="319"/>
      <c r="G525" s="319"/>
      <c r="H525" s="320"/>
      <c r="I525" s="108"/>
      <c r="J525" s="108"/>
    </row>
    <row r="526" spans="2:13" ht="15.75" hidden="1" customHeight="1" outlineLevel="1" x14ac:dyDescent="0.25">
      <c r="B526" s="321" t="s">
        <v>1204</v>
      </c>
      <c r="C526" s="322"/>
      <c r="D526" s="315"/>
      <c r="E526" s="316"/>
      <c r="F526" s="316"/>
      <c r="G526" s="316"/>
      <c r="H526" s="317"/>
      <c r="I526" s="108"/>
      <c r="J526" t="str">
        <f>LEFT(D529,1)</f>
        <v/>
      </c>
    </row>
    <row r="527" spans="2:13" ht="15.75" hidden="1" customHeight="1" outlineLevel="1" x14ac:dyDescent="0.25">
      <c r="B527" s="351"/>
      <c r="C527" s="365"/>
      <c r="D527" s="365"/>
      <c r="E527" s="365"/>
      <c r="F527" s="365"/>
      <c r="G527" s="365"/>
      <c r="H527" s="352"/>
      <c r="I527" s="108"/>
      <c r="J527" s="108"/>
    </row>
    <row r="528" spans="2:13" ht="33" hidden="1" customHeight="1" outlineLevel="1" x14ac:dyDescent="0.25">
      <c r="B528" s="321" t="s">
        <v>1197</v>
      </c>
      <c r="C528" s="322"/>
      <c r="D528" s="323"/>
      <c r="E528" s="324"/>
      <c r="F528" s="324"/>
      <c r="G528" s="324"/>
      <c r="H528" s="325"/>
      <c r="I528" s="108"/>
      <c r="J528" t="str">
        <f>LEFT(D531,1)</f>
        <v/>
      </c>
      <c r="K528" s="121" t="str">
        <f>IF(D531="","",IF(J528=J526,"","Projektová aktivita nespadá pod zvolený typ aktivity (shodná počáteční písmena)"))</f>
        <v/>
      </c>
    </row>
    <row r="529" spans="2:13" ht="15.75" hidden="1" customHeight="1" outlineLevel="1" x14ac:dyDescent="0.25">
      <c r="B529" s="321" t="s">
        <v>86</v>
      </c>
      <c r="C529" s="322"/>
      <c r="D529" s="318"/>
      <c r="E529" s="319"/>
      <c r="F529" s="319"/>
      <c r="G529" s="319"/>
      <c r="H529" s="320"/>
      <c r="I529" s="108"/>
      <c r="J529" s="108"/>
    </row>
    <row r="530" spans="2:13" ht="15.75" hidden="1" customHeight="1" outlineLevel="1" x14ac:dyDescent="0.25">
      <c r="B530" s="321" t="s">
        <v>1198</v>
      </c>
      <c r="C530" s="322"/>
      <c r="D530" s="323" t="s">
        <v>1312</v>
      </c>
      <c r="E530" s="324"/>
      <c r="F530" s="324"/>
      <c r="G530" s="324"/>
      <c r="H530" s="325"/>
      <c r="I530" s="108"/>
      <c r="J530" s="108"/>
    </row>
    <row r="531" spans="2:13" ht="16.5" hidden="1" outlineLevel="1" x14ac:dyDescent="0.25">
      <c r="B531" s="321" t="s">
        <v>87</v>
      </c>
      <c r="C531" s="322"/>
      <c r="D531" s="345"/>
      <c r="E531" s="346"/>
      <c r="F531" s="346"/>
      <c r="G531" s="346"/>
      <c r="H531" s="347"/>
      <c r="I531" s="108"/>
      <c r="J531" s="108"/>
    </row>
    <row r="532" spans="2:13" ht="16.5" hidden="1" outlineLevel="1" x14ac:dyDescent="0.25">
      <c r="B532" s="363" t="s">
        <v>1199</v>
      </c>
      <c r="C532" s="364"/>
      <c r="D532" s="369"/>
      <c r="E532" s="370"/>
      <c r="F532" s="370"/>
      <c r="G532" s="370"/>
      <c r="H532" s="371"/>
      <c r="I532" s="108"/>
      <c r="J532"/>
    </row>
    <row r="533" spans="2:13" ht="16.5" hidden="1" outlineLevel="1" x14ac:dyDescent="0.25">
      <c r="B533" s="363" t="s">
        <v>1200</v>
      </c>
      <c r="C533" s="364"/>
      <c r="D533" s="366" t="str">
        <f>IF(D531="","",LOOKUP(D531,Čiselník2!$H$52:$H$130,Čiselník2!$I$52:$I$130))</f>
        <v/>
      </c>
      <c r="E533" s="367"/>
      <c r="F533" s="367"/>
      <c r="G533" s="367"/>
      <c r="H533" s="368"/>
      <c r="I533" s="108"/>
      <c r="J533"/>
    </row>
    <row r="534" spans="2:13" ht="16.5" hidden="1" customHeight="1" outlineLevel="1" x14ac:dyDescent="0.25">
      <c r="B534" s="321" t="s">
        <v>1201</v>
      </c>
      <c r="C534" s="322"/>
      <c r="D534" s="318"/>
      <c r="E534" s="319"/>
      <c r="F534" s="319"/>
      <c r="G534" s="319"/>
      <c r="H534" s="320"/>
      <c r="I534" s="108"/>
      <c r="J534"/>
      <c r="K534" s="38"/>
      <c r="M534" s="37"/>
    </row>
    <row r="535" spans="2:13" ht="16.5" hidden="1" outlineLevel="1" x14ac:dyDescent="0.25">
      <c r="B535" s="321" t="s">
        <v>1202</v>
      </c>
      <c r="C535" s="322"/>
      <c r="D535" s="318"/>
      <c r="E535" s="319"/>
      <c r="F535" s="319"/>
      <c r="G535" s="319"/>
      <c r="H535" s="320"/>
      <c r="I535" s="108"/>
      <c r="J535" s="108"/>
    </row>
    <row r="536" spans="2:13" ht="16.5" hidden="1" outlineLevel="1" x14ac:dyDescent="0.25">
      <c r="B536" s="321" t="s">
        <v>1203</v>
      </c>
      <c r="C536" s="322"/>
      <c r="D536" s="318"/>
      <c r="E536" s="319"/>
      <c r="F536" s="319"/>
      <c r="G536" s="319"/>
      <c r="H536" s="320"/>
      <c r="I536" s="108"/>
      <c r="J536" s="108"/>
    </row>
    <row r="537" spans="2:13" ht="15.75" hidden="1" customHeight="1" outlineLevel="1" x14ac:dyDescent="0.25">
      <c r="B537" s="321" t="s">
        <v>1204</v>
      </c>
      <c r="C537" s="322"/>
      <c r="D537" s="315"/>
      <c r="E537" s="316"/>
      <c r="F537" s="316"/>
      <c r="G537" s="316"/>
      <c r="H537" s="317"/>
      <c r="I537" s="108"/>
      <c r="J537" t="str">
        <f>LEFT(D540,1)</f>
        <v/>
      </c>
    </row>
    <row r="538" spans="2:13" ht="15.75" hidden="1" customHeight="1" outlineLevel="1" x14ac:dyDescent="0.25">
      <c r="B538" s="351"/>
      <c r="C538" s="365"/>
      <c r="D538" s="365"/>
      <c r="E538" s="365"/>
      <c r="F538" s="365"/>
      <c r="G538" s="365"/>
      <c r="H538" s="352"/>
      <c r="I538" s="108"/>
      <c r="J538" s="108"/>
    </row>
    <row r="539" spans="2:13" ht="33" hidden="1" customHeight="1" outlineLevel="1" x14ac:dyDescent="0.25">
      <c r="B539" s="321" t="s">
        <v>1197</v>
      </c>
      <c r="C539" s="322"/>
      <c r="D539" s="323"/>
      <c r="E539" s="324"/>
      <c r="F539" s="324"/>
      <c r="G539" s="324"/>
      <c r="H539" s="325"/>
      <c r="I539" s="108"/>
      <c r="J539" t="str">
        <f>LEFT(D542,1)</f>
        <v/>
      </c>
      <c r="K539" s="121" t="str">
        <f>IF(D542="","",IF(J539=J537,"","Projektová aktivita nespadá pod zvolený typ aktivity (shodná počáteční písmena)"))</f>
        <v/>
      </c>
    </row>
    <row r="540" spans="2:13" ht="15.75" hidden="1" customHeight="1" outlineLevel="1" x14ac:dyDescent="0.25">
      <c r="B540" s="321" t="s">
        <v>86</v>
      </c>
      <c r="C540" s="322"/>
      <c r="D540" s="318"/>
      <c r="E540" s="319"/>
      <c r="F540" s="319"/>
      <c r="G540" s="319"/>
      <c r="H540" s="320"/>
      <c r="I540" s="108"/>
      <c r="J540" s="108"/>
    </row>
    <row r="541" spans="2:13" ht="15.75" hidden="1" customHeight="1" outlineLevel="1" x14ac:dyDescent="0.25">
      <c r="B541" s="321" t="s">
        <v>1198</v>
      </c>
      <c r="C541" s="322"/>
      <c r="D541" s="323" t="s">
        <v>1312</v>
      </c>
      <c r="E541" s="324"/>
      <c r="F541" s="324"/>
      <c r="G541" s="324"/>
      <c r="H541" s="325"/>
      <c r="I541" s="108"/>
      <c r="J541" s="108"/>
    </row>
    <row r="542" spans="2:13" ht="16.5" hidden="1" outlineLevel="1" x14ac:dyDescent="0.25">
      <c r="B542" s="321" t="s">
        <v>87</v>
      </c>
      <c r="C542" s="322"/>
      <c r="D542" s="345"/>
      <c r="E542" s="346"/>
      <c r="F542" s="346"/>
      <c r="G542" s="346"/>
      <c r="H542" s="347"/>
      <c r="I542" s="108"/>
      <c r="J542" s="108"/>
    </row>
    <row r="543" spans="2:13" ht="16.5" hidden="1" outlineLevel="1" x14ac:dyDescent="0.25">
      <c r="B543" s="363" t="s">
        <v>1199</v>
      </c>
      <c r="C543" s="364"/>
      <c r="D543" s="369"/>
      <c r="E543" s="370"/>
      <c r="F543" s="370"/>
      <c r="G543" s="370"/>
      <c r="H543" s="371"/>
      <c r="I543" s="108"/>
      <c r="J543"/>
    </row>
    <row r="544" spans="2:13" ht="16.5" hidden="1" outlineLevel="1" x14ac:dyDescent="0.25">
      <c r="B544" s="466" t="s">
        <v>1200</v>
      </c>
      <c r="C544" s="467"/>
      <c r="D544" s="366" t="str">
        <f>IF(D542="","",LOOKUP(D542,Čiselník2!$H$52:$H$130,Čiselník2!$I$52:$I$130))</f>
        <v/>
      </c>
      <c r="E544" s="367"/>
      <c r="F544" s="367"/>
      <c r="G544" s="367"/>
      <c r="H544" s="368"/>
      <c r="I544" s="108"/>
      <c r="J544"/>
    </row>
    <row r="545" spans="2:13" ht="16.5" hidden="1" outlineLevel="1" x14ac:dyDescent="0.25">
      <c r="B545" s="321" t="s">
        <v>1201</v>
      </c>
      <c r="C545" s="322"/>
      <c r="D545" s="318"/>
      <c r="E545" s="319"/>
      <c r="F545" s="319"/>
      <c r="G545" s="319"/>
      <c r="H545" s="320"/>
      <c r="I545" s="108"/>
      <c r="J545"/>
      <c r="K545" s="38"/>
      <c r="M545" s="37"/>
    </row>
    <row r="546" spans="2:13" ht="16.5" hidden="1" outlineLevel="1" x14ac:dyDescent="0.25">
      <c r="B546" s="321" t="s">
        <v>1202</v>
      </c>
      <c r="C546" s="322"/>
      <c r="D546" s="454"/>
      <c r="E546" s="455"/>
      <c r="F546" s="455"/>
      <c r="G546" s="455"/>
      <c r="H546" s="456"/>
      <c r="I546" s="108"/>
      <c r="J546" s="108"/>
    </row>
    <row r="547" spans="2:13" ht="16.5" hidden="1" outlineLevel="1" x14ac:dyDescent="0.25">
      <c r="B547" s="321" t="s">
        <v>1203</v>
      </c>
      <c r="C547" s="322"/>
      <c r="D547" s="454"/>
      <c r="E547" s="455"/>
      <c r="F547" s="455"/>
      <c r="G547" s="455"/>
      <c r="H547" s="456"/>
      <c r="I547" s="108"/>
      <c r="J547" s="108"/>
    </row>
    <row r="548" spans="2:13" ht="15.75" hidden="1" customHeight="1" outlineLevel="1" x14ac:dyDescent="0.25">
      <c r="B548" s="321" t="s">
        <v>1204</v>
      </c>
      <c r="C548" s="322"/>
      <c r="D548" s="315"/>
      <c r="E548" s="316"/>
      <c r="F548" s="316"/>
      <c r="G548" s="316"/>
      <c r="H548" s="317"/>
      <c r="I548" s="108"/>
      <c r="J548" t="str">
        <f>LEFT(D551,1)</f>
        <v/>
      </c>
    </row>
    <row r="549" spans="2:13" ht="15.75" hidden="1" customHeight="1" outlineLevel="1" x14ac:dyDescent="0.25">
      <c r="B549" s="351"/>
      <c r="C549" s="365"/>
      <c r="D549" s="365"/>
      <c r="E549" s="365"/>
      <c r="F549" s="365"/>
      <c r="G549" s="365"/>
      <c r="H549" s="352"/>
      <c r="I549" s="108"/>
      <c r="J549" s="108"/>
    </row>
    <row r="550" spans="2:13" ht="33" hidden="1" customHeight="1" outlineLevel="1" x14ac:dyDescent="0.25">
      <c r="B550" s="321" t="s">
        <v>1197</v>
      </c>
      <c r="C550" s="322"/>
      <c r="D550" s="323"/>
      <c r="E550" s="324"/>
      <c r="F550" s="324"/>
      <c r="G550" s="324"/>
      <c r="H550" s="325"/>
      <c r="I550" s="108"/>
      <c r="J550" t="str">
        <f>LEFT(D553,1)</f>
        <v/>
      </c>
      <c r="K550" s="121" t="str">
        <f>IF(D553="","",IF(J550=J548,"","Projektová aktivita nespadá pod zvolený typ aktivity (shodná počáteční písmena)"))</f>
        <v/>
      </c>
    </row>
    <row r="551" spans="2:13" ht="15.75" hidden="1" customHeight="1" outlineLevel="1" x14ac:dyDescent="0.25">
      <c r="B551" s="321" t="s">
        <v>86</v>
      </c>
      <c r="C551" s="322"/>
      <c r="D551" s="318"/>
      <c r="E551" s="319"/>
      <c r="F551" s="319"/>
      <c r="G551" s="319"/>
      <c r="H551" s="320"/>
      <c r="I551" s="108"/>
      <c r="J551" s="108"/>
    </row>
    <row r="552" spans="2:13" ht="15.75" hidden="1" customHeight="1" outlineLevel="1" x14ac:dyDescent="0.25">
      <c r="B552" s="321" t="s">
        <v>1198</v>
      </c>
      <c r="C552" s="322"/>
      <c r="D552" s="323" t="s">
        <v>1312</v>
      </c>
      <c r="E552" s="324"/>
      <c r="F552" s="324"/>
      <c r="G552" s="324"/>
      <c r="H552" s="325"/>
      <c r="I552" s="108"/>
      <c r="J552" s="108"/>
    </row>
    <row r="553" spans="2:13" ht="16.5" hidden="1" outlineLevel="1" x14ac:dyDescent="0.25">
      <c r="B553" s="321" t="s">
        <v>87</v>
      </c>
      <c r="C553" s="322"/>
      <c r="D553" s="345"/>
      <c r="E553" s="346"/>
      <c r="F553" s="346"/>
      <c r="G553" s="346"/>
      <c r="H553" s="347"/>
      <c r="I553" s="108"/>
      <c r="J553" s="108"/>
    </row>
    <row r="554" spans="2:13" ht="16.5" hidden="1" outlineLevel="1" x14ac:dyDescent="0.25">
      <c r="B554" s="363" t="s">
        <v>1199</v>
      </c>
      <c r="C554" s="364"/>
      <c r="D554" s="369"/>
      <c r="E554" s="370"/>
      <c r="F554" s="370"/>
      <c r="G554" s="370"/>
      <c r="H554" s="371"/>
      <c r="I554" s="108"/>
      <c r="J554"/>
    </row>
    <row r="555" spans="2:13" ht="16.5" hidden="1" outlineLevel="1" x14ac:dyDescent="0.25">
      <c r="B555" s="363" t="s">
        <v>1200</v>
      </c>
      <c r="C555" s="364"/>
      <c r="D555" s="366" t="str">
        <f>IF(D553="","",LOOKUP(D553,Čiselník2!$H$52:$H$130,Čiselník2!$I$52:$I$130))</f>
        <v/>
      </c>
      <c r="E555" s="367"/>
      <c r="F555" s="367"/>
      <c r="G555" s="367"/>
      <c r="H555" s="368"/>
      <c r="I555" s="108"/>
      <c r="J555"/>
    </row>
    <row r="556" spans="2:13" ht="15.75" hidden="1" customHeight="1" outlineLevel="1" x14ac:dyDescent="0.25">
      <c r="B556" s="321" t="s">
        <v>1201</v>
      </c>
      <c r="C556" s="322"/>
      <c r="D556" s="318"/>
      <c r="E556" s="319"/>
      <c r="F556" s="319"/>
      <c r="G556" s="319"/>
      <c r="H556" s="320"/>
      <c r="I556" s="108"/>
      <c r="J556"/>
      <c r="K556" s="38"/>
      <c r="M556" s="37"/>
    </row>
    <row r="557" spans="2:13" ht="16.5" hidden="1" outlineLevel="1" x14ac:dyDescent="0.25">
      <c r="B557" s="321" t="s">
        <v>1202</v>
      </c>
      <c r="C557" s="322"/>
      <c r="D557" s="318"/>
      <c r="E557" s="319"/>
      <c r="F557" s="319"/>
      <c r="G557" s="319"/>
      <c r="H557" s="320"/>
      <c r="I557" s="108"/>
      <c r="J557" s="108"/>
    </row>
    <row r="558" spans="2:13" ht="16.5" hidden="1" outlineLevel="1" x14ac:dyDescent="0.25">
      <c r="B558" s="321" t="s">
        <v>1203</v>
      </c>
      <c r="C558" s="322"/>
      <c r="D558" s="318"/>
      <c r="E558" s="319"/>
      <c r="F558" s="319"/>
      <c r="G558" s="319"/>
      <c r="H558" s="320"/>
      <c r="I558" s="108"/>
      <c r="J558" s="108"/>
    </row>
    <row r="559" spans="2:13" ht="15.75" hidden="1" customHeight="1" outlineLevel="1" x14ac:dyDescent="0.25">
      <c r="B559" s="321" t="s">
        <v>1204</v>
      </c>
      <c r="C559" s="322"/>
      <c r="D559" s="315"/>
      <c r="E559" s="316"/>
      <c r="F559" s="316"/>
      <c r="G559" s="316"/>
      <c r="H559" s="317"/>
      <c r="I559" s="108"/>
      <c r="J559" t="str">
        <f>LEFT(D562,1)</f>
        <v/>
      </c>
    </row>
    <row r="560" spans="2:13" ht="15.75" hidden="1" customHeight="1" outlineLevel="1" x14ac:dyDescent="0.25">
      <c r="B560" s="351"/>
      <c r="C560" s="365"/>
      <c r="D560" s="365"/>
      <c r="E560" s="365"/>
      <c r="F560" s="365"/>
      <c r="G560" s="365"/>
      <c r="H560" s="352"/>
      <c r="I560" s="108"/>
      <c r="J560" s="108"/>
    </row>
    <row r="561" spans="2:13" ht="33" hidden="1" customHeight="1" outlineLevel="1" x14ac:dyDescent="0.25">
      <c r="B561" s="321" t="s">
        <v>1197</v>
      </c>
      <c r="C561" s="322"/>
      <c r="D561" s="323"/>
      <c r="E561" s="324"/>
      <c r="F561" s="324"/>
      <c r="G561" s="324"/>
      <c r="H561" s="325"/>
      <c r="I561" s="108"/>
      <c r="J561" t="str">
        <f>LEFT(D564,1)</f>
        <v/>
      </c>
      <c r="K561" s="121" t="str">
        <f>IF(D564="","",IF(J561=J559,"","Projektová aktivita nespadá pod zvolený typ aktivity (shodná počáteční písmena)"))</f>
        <v/>
      </c>
    </row>
    <row r="562" spans="2:13" ht="15.75" hidden="1" customHeight="1" outlineLevel="1" x14ac:dyDescent="0.25">
      <c r="B562" s="321" t="s">
        <v>86</v>
      </c>
      <c r="C562" s="322"/>
      <c r="D562" s="318"/>
      <c r="E562" s="319"/>
      <c r="F562" s="319"/>
      <c r="G562" s="319"/>
      <c r="H562" s="320"/>
      <c r="I562" s="108"/>
      <c r="J562" s="108"/>
    </row>
    <row r="563" spans="2:13" ht="15.75" hidden="1" customHeight="1" outlineLevel="1" x14ac:dyDescent="0.25">
      <c r="B563" s="321" t="s">
        <v>1198</v>
      </c>
      <c r="C563" s="322"/>
      <c r="D563" s="323" t="s">
        <v>1312</v>
      </c>
      <c r="E563" s="324"/>
      <c r="F563" s="324"/>
      <c r="G563" s="324"/>
      <c r="H563" s="325"/>
      <c r="I563" s="108"/>
      <c r="J563" s="108"/>
    </row>
    <row r="564" spans="2:13" ht="16.5" hidden="1" outlineLevel="1" x14ac:dyDescent="0.25">
      <c r="B564" s="321" t="s">
        <v>87</v>
      </c>
      <c r="C564" s="322"/>
      <c r="D564" s="345"/>
      <c r="E564" s="346"/>
      <c r="F564" s="346"/>
      <c r="G564" s="346"/>
      <c r="H564" s="347"/>
      <c r="I564" s="108"/>
      <c r="J564" s="108"/>
    </row>
    <row r="565" spans="2:13" ht="16.5" hidden="1" outlineLevel="1" x14ac:dyDescent="0.25">
      <c r="B565" s="363" t="s">
        <v>1199</v>
      </c>
      <c r="C565" s="364"/>
      <c r="D565" s="369"/>
      <c r="E565" s="370"/>
      <c r="F565" s="370"/>
      <c r="G565" s="370"/>
      <c r="H565" s="371"/>
      <c r="I565" s="108"/>
      <c r="J565"/>
    </row>
    <row r="566" spans="2:13" ht="16.5" hidden="1" outlineLevel="1" x14ac:dyDescent="0.25">
      <c r="B566" s="363" t="s">
        <v>1200</v>
      </c>
      <c r="C566" s="364"/>
      <c r="D566" s="366" t="str">
        <f>IF(D564="","",LOOKUP(D564,Čiselník2!$H$52:$H$130,Čiselník2!$I$52:$I$130))</f>
        <v/>
      </c>
      <c r="E566" s="367"/>
      <c r="F566" s="367"/>
      <c r="G566" s="367"/>
      <c r="H566" s="368"/>
      <c r="I566" s="108"/>
      <c r="J566"/>
    </row>
    <row r="567" spans="2:13" ht="16.5" hidden="1" outlineLevel="1" x14ac:dyDescent="0.25">
      <c r="B567" s="321" t="s">
        <v>1201</v>
      </c>
      <c r="C567" s="322"/>
      <c r="D567" s="318"/>
      <c r="E567" s="319"/>
      <c r="F567" s="319"/>
      <c r="G567" s="319"/>
      <c r="H567" s="320"/>
      <c r="I567" s="108"/>
      <c r="J567"/>
      <c r="K567" s="38"/>
      <c r="M567" s="37"/>
    </row>
    <row r="568" spans="2:13" ht="16.5" hidden="1" outlineLevel="1" x14ac:dyDescent="0.25">
      <c r="B568" s="321" t="s">
        <v>1202</v>
      </c>
      <c r="C568" s="322"/>
      <c r="D568" s="318"/>
      <c r="E568" s="319"/>
      <c r="F568" s="319"/>
      <c r="G568" s="319"/>
      <c r="H568" s="320"/>
      <c r="I568" s="108"/>
      <c r="J568" s="108"/>
    </row>
    <row r="569" spans="2:13" ht="16.5" hidden="1" outlineLevel="1" x14ac:dyDescent="0.25">
      <c r="B569" s="321" t="s">
        <v>1203</v>
      </c>
      <c r="C569" s="322"/>
      <c r="D569" s="318"/>
      <c r="E569" s="319"/>
      <c r="F569" s="319"/>
      <c r="G569" s="319"/>
      <c r="H569" s="320"/>
      <c r="I569" s="108"/>
      <c r="J569" s="108"/>
    </row>
    <row r="570" spans="2:13" ht="15.75" hidden="1" customHeight="1" outlineLevel="1" x14ac:dyDescent="0.25">
      <c r="B570" s="321" t="s">
        <v>1204</v>
      </c>
      <c r="C570" s="322"/>
      <c r="D570" s="315"/>
      <c r="E570" s="316"/>
      <c r="F570" s="316"/>
      <c r="G570" s="316"/>
      <c r="H570" s="317"/>
      <c r="I570" s="108"/>
      <c r="J570" t="str">
        <f>LEFT(D573,1)</f>
        <v/>
      </c>
    </row>
    <row r="571" spans="2:13" ht="15.75" hidden="1" customHeight="1" outlineLevel="1" x14ac:dyDescent="0.25">
      <c r="B571" s="351"/>
      <c r="C571" s="365"/>
      <c r="D571" s="365"/>
      <c r="E571" s="365"/>
      <c r="F571" s="365"/>
      <c r="G571" s="365"/>
      <c r="H571" s="352"/>
      <c r="I571" s="108"/>
      <c r="J571" s="108"/>
    </row>
    <row r="572" spans="2:13" ht="33" hidden="1" customHeight="1" outlineLevel="1" x14ac:dyDescent="0.25">
      <c r="B572" s="321" t="s">
        <v>1197</v>
      </c>
      <c r="C572" s="322"/>
      <c r="D572" s="323"/>
      <c r="E572" s="324"/>
      <c r="F572" s="324"/>
      <c r="G572" s="324"/>
      <c r="H572" s="325"/>
      <c r="I572" s="108"/>
      <c r="J572" t="str">
        <f>LEFT(D575,1)</f>
        <v/>
      </c>
      <c r="K572" s="121" t="str">
        <f>IF(D575="","",IF(J572=J570,"","Projektová aktivita nespadá pod zvolený typ aktivity (shodná počáteční písmena)"))</f>
        <v/>
      </c>
    </row>
    <row r="573" spans="2:13" ht="15.75" hidden="1" customHeight="1" outlineLevel="1" x14ac:dyDescent="0.25">
      <c r="B573" s="321" t="s">
        <v>86</v>
      </c>
      <c r="C573" s="322"/>
      <c r="D573" s="318"/>
      <c r="E573" s="319"/>
      <c r="F573" s="319"/>
      <c r="G573" s="319"/>
      <c r="H573" s="320"/>
      <c r="I573" s="108"/>
      <c r="J573" s="108"/>
    </row>
    <row r="574" spans="2:13" ht="15.75" hidden="1" customHeight="1" outlineLevel="1" x14ac:dyDescent="0.25">
      <c r="B574" s="321" t="s">
        <v>1198</v>
      </c>
      <c r="C574" s="322"/>
      <c r="D574" s="323" t="s">
        <v>1312</v>
      </c>
      <c r="E574" s="324"/>
      <c r="F574" s="324"/>
      <c r="G574" s="324"/>
      <c r="H574" s="325"/>
      <c r="I574" s="108"/>
      <c r="J574" s="108"/>
    </row>
    <row r="575" spans="2:13" ht="16.5" hidden="1" outlineLevel="1" x14ac:dyDescent="0.25">
      <c r="B575" s="321" t="s">
        <v>87</v>
      </c>
      <c r="C575" s="322"/>
      <c r="D575" s="345"/>
      <c r="E575" s="346"/>
      <c r="F575" s="346"/>
      <c r="G575" s="346"/>
      <c r="H575" s="347"/>
      <c r="I575" s="108"/>
      <c r="J575" s="108"/>
    </row>
    <row r="576" spans="2:13" ht="16.5" hidden="1" outlineLevel="1" x14ac:dyDescent="0.25">
      <c r="B576" s="363" t="s">
        <v>1199</v>
      </c>
      <c r="C576" s="364"/>
      <c r="D576" s="369"/>
      <c r="E576" s="370"/>
      <c r="F576" s="370"/>
      <c r="G576" s="370"/>
      <c r="H576" s="371"/>
      <c r="I576" s="108"/>
      <c r="J576"/>
    </row>
    <row r="577" spans="2:13" ht="16.5" hidden="1" outlineLevel="1" x14ac:dyDescent="0.25">
      <c r="B577" s="363" t="s">
        <v>1200</v>
      </c>
      <c r="C577" s="364"/>
      <c r="D577" s="366" t="str">
        <f>IF(D575="","",LOOKUP(D575,Čiselník2!$H$52:$H$130,Čiselník2!$I$52:$I$130))</f>
        <v/>
      </c>
      <c r="E577" s="367"/>
      <c r="F577" s="367"/>
      <c r="G577" s="367"/>
      <c r="H577" s="368"/>
      <c r="I577" s="108"/>
      <c r="J577"/>
    </row>
    <row r="578" spans="2:13" ht="16.5" hidden="1" outlineLevel="1" x14ac:dyDescent="0.25">
      <c r="B578" s="321" t="s">
        <v>1201</v>
      </c>
      <c r="C578" s="322"/>
      <c r="D578" s="318"/>
      <c r="E578" s="319"/>
      <c r="F578" s="319"/>
      <c r="G578" s="319"/>
      <c r="H578" s="320"/>
      <c r="I578" s="108"/>
      <c r="J578"/>
      <c r="K578" s="38"/>
      <c r="M578" s="37"/>
    </row>
    <row r="579" spans="2:13" ht="16.5" hidden="1" outlineLevel="1" x14ac:dyDescent="0.25">
      <c r="B579" s="321" t="s">
        <v>1202</v>
      </c>
      <c r="C579" s="322"/>
      <c r="D579" s="318"/>
      <c r="E579" s="319"/>
      <c r="F579" s="319"/>
      <c r="G579" s="319"/>
      <c r="H579" s="320"/>
      <c r="I579" s="108"/>
      <c r="J579" s="108"/>
    </row>
    <row r="580" spans="2:13" ht="16.5" hidden="1" outlineLevel="1" x14ac:dyDescent="0.25">
      <c r="B580" s="321" t="s">
        <v>1203</v>
      </c>
      <c r="C580" s="322"/>
      <c r="D580" s="318"/>
      <c r="E580" s="319"/>
      <c r="F580" s="319"/>
      <c r="G580" s="319"/>
      <c r="H580" s="320"/>
      <c r="I580" s="108"/>
      <c r="J580" s="108"/>
    </row>
    <row r="581" spans="2:13" ht="15.75" hidden="1" customHeight="1" outlineLevel="1" x14ac:dyDescent="0.25">
      <c r="B581" s="321" t="s">
        <v>1204</v>
      </c>
      <c r="C581" s="322"/>
      <c r="D581" s="315"/>
      <c r="E581" s="316"/>
      <c r="F581" s="316"/>
      <c r="G581" s="316"/>
      <c r="H581" s="317"/>
      <c r="I581" s="108"/>
      <c r="J581" t="str">
        <f>LEFT(D584,1)</f>
        <v/>
      </c>
    </row>
    <row r="582" spans="2:13" ht="15.75" hidden="1" customHeight="1" outlineLevel="1" x14ac:dyDescent="0.25">
      <c r="B582" s="351"/>
      <c r="C582" s="365"/>
      <c r="D582" s="365"/>
      <c r="E582" s="365"/>
      <c r="F582" s="365"/>
      <c r="G582" s="365"/>
      <c r="H582" s="352"/>
      <c r="I582" s="108"/>
      <c r="J582" s="108"/>
    </row>
    <row r="583" spans="2:13" ht="33" hidden="1" customHeight="1" outlineLevel="1" x14ac:dyDescent="0.25">
      <c r="B583" s="321" t="s">
        <v>1197</v>
      </c>
      <c r="C583" s="322"/>
      <c r="D583" s="323"/>
      <c r="E583" s="324"/>
      <c r="F583" s="324"/>
      <c r="G583" s="324"/>
      <c r="H583" s="325"/>
      <c r="I583" s="108"/>
      <c r="J583" t="str">
        <f>LEFT(D586,1)</f>
        <v/>
      </c>
      <c r="K583" s="121" t="str">
        <f>IF(D586="","",IF(J583=J581,"","Projektová aktivita nespadá pod zvolený typ aktivity (shodná počáteční písmena)"))</f>
        <v/>
      </c>
    </row>
    <row r="584" spans="2:13" ht="15.75" hidden="1" customHeight="1" outlineLevel="1" x14ac:dyDescent="0.25">
      <c r="B584" s="321" t="s">
        <v>86</v>
      </c>
      <c r="C584" s="322"/>
      <c r="D584" s="318"/>
      <c r="E584" s="319"/>
      <c r="F584" s="319"/>
      <c r="G584" s="319"/>
      <c r="H584" s="320"/>
      <c r="I584" s="108"/>
      <c r="J584" s="108"/>
    </row>
    <row r="585" spans="2:13" ht="15.75" hidden="1" customHeight="1" outlineLevel="1" x14ac:dyDescent="0.25">
      <c r="B585" s="321" t="s">
        <v>1198</v>
      </c>
      <c r="C585" s="322"/>
      <c r="D585" s="323" t="s">
        <v>1312</v>
      </c>
      <c r="E585" s="324"/>
      <c r="F585" s="324"/>
      <c r="G585" s="324"/>
      <c r="H585" s="325"/>
      <c r="I585" s="108"/>
      <c r="J585" s="108"/>
    </row>
    <row r="586" spans="2:13" ht="16.5" hidden="1" outlineLevel="1" x14ac:dyDescent="0.25">
      <c r="B586" s="321" t="s">
        <v>87</v>
      </c>
      <c r="C586" s="322"/>
      <c r="D586" s="345"/>
      <c r="E586" s="346"/>
      <c r="F586" s="346"/>
      <c r="G586" s="346"/>
      <c r="H586" s="347"/>
      <c r="I586" s="108"/>
      <c r="J586" s="108"/>
    </row>
    <row r="587" spans="2:13" ht="16.5" hidden="1" outlineLevel="1" x14ac:dyDescent="0.25">
      <c r="B587" s="363" t="s">
        <v>1199</v>
      </c>
      <c r="C587" s="364"/>
      <c r="D587" s="369"/>
      <c r="E587" s="370"/>
      <c r="F587" s="370"/>
      <c r="G587" s="370"/>
      <c r="H587" s="371"/>
      <c r="I587" s="108"/>
      <c r="J587"/>
    </row>
    <row r="588" spans="2:13" ht="16.5" hidden="1" outlineLevel="1" x14ac:dyDescent="0.25">
      <c r="B588" s="363" t="s">
        <v>1200</v>
      </c>
      <c r="C588" s="364"/>
      <c r="D588" s="366" t="str">
        <f>IF(D586="","",LOOKUP(D586,Čiselník2!$H$52:$H$130,Čiselník2!$I$52:$I$130))</f>
        <v/>
      </c>
      <c r="E588" s="367"/>
      <c r="F588" s="367"/>
      <c r="G588" s="367"/>
      <c r="H588" s="368"/>
      <c r="I588" s="108"/>
      <c r="J588"/>
    </row>
    <row r="589" spans="2:13" ht="16.5" hidden="1" outlineLevel="1" x14ac:dyDescent="0.25">
      <c r="B589" s="321" t="s">
        <v>1201</v>
      </c>
      <c r="C589" s="322"/>
      <c r="D589" s="318"/>
      <c r="E589" s="319"/>
      <c r="F589" s="319"/>
      <c r="G589" s="319"/>
      <c r="H589" s="320"/>
      <c r="I589" s="108"/>
      <c r="J589"/>
      <c r="K589" s="38"/>
      <c r="M589" s="37"/>
    </row>
    <row r="590" spans="2:13" ht="16.5" hidden="1" outlineLevel="1" x14ac:dyDescent="0.25">
      <c r="B590" s="321" t="s">
        <v>1202</v>
      </c>
      <c r="C590" s="322"/>
      <c r="D590" s="318"/>
      <c r="E590" s="319"/>
      <c r="F590" s="319"/>
      <c r="G590" s="319"/>
      <c r="H590" s="320"/>
      <c r="I590" s="108"/>
      <c r="J590" s="108"/>
    </row>
    <row r="591" spans="2:13" ht="16.5" hidden="1" outlineLevel="1" x14ac:dyDescent="0.25">
      <c r="B591" s="321" t="s">
        <v>1203</v>
      </c>
      <c r="C591" s="322"/>
      <c r="D591" s="318"/>
      <c r="E591" s="319"/>
      <c r="F591" s="319"/>
      <c r="G591" s="319"/>
      <c r="H591" s="320"/>
      <c r="I591" s="108"/>
      <c r="J591" s="108"/>
    </row>
    <row r="592" spans="2:13" ht="15.75" hidden="1" customHeight="1" outlineLevel="1" x14ac:dyDescent="0.25">
      <c r="B592" s="321" t="s">
        <v>1204</v>
      </c>
      <c r="C592" s="322"/>
      <c r="D592" s="315"/>
      <c r="E592" s="316"/>
      <c r="F592" s="316"/>
      <c r="G592" s="316"/>
      <c r="H592" s="317"/>
      <c r="I592" s="108"/>
      <c r="J592" t="str">
        <f>LEFT(D595,1)</f>
        <v/>
      </c>
    </row>
    <row r="593" spans="2:13" ht="15.75" hidden="1" customHeight="1" outlineLevel="1" x14ac:dyDescent="0.25">
      <c r="B593" s="351"/>
      <c r="C593" s="365"/>
      <c r="D593" s="365"/>
      <c r="E593" s="365"/>
      <c r="F593" s="365"/>
      <c r="G593" s="365"/>
      <c r="H593" s="352"/>
      <c r="I593" s="108"/>
      <c r="J593" s="108"/>
    </row>
    <row r="594" spans="2:13" ht="33" hidden="1" customHeight="1" outlineLevel="1" x14ac:dyDescent="0.25">
      <c r="B594" s="321" t="s">
        <v>1197</v>
      </c>
      <c r="C594" s="322"/>
      <c r="D594" s="323"/>
      <c r="E594" s="324"/>
      <c r="F594" s="324"/>
      <c r="G594" s="324"/>
      <c r="H594" s="325"/>
      <c r="I594" s="108"/>
      <c r="J594" t="str">
        <f>LEFT(D597,1)</f>
        <v/>
      </c>
      <c r="K594" s="121" t="str">
        <f>IF(D597="","",IF(J594=J592,"","Projektová aktivita nespadá pod zvolený typ aktivity (shodná počáteční písmena)"))</f>
        <v/>
      </c>
    </row>
    <row r="595" spans="2:13" ht="15.75" hidden="1" customHeight="1" outlineLevel="1" x14ac:dyDescent="0.25">
      <c r="B595" s="321" t="s">
        <v>86</v>
      </c>
      <c r="C595" s="322"/>
      <c r="D595" s="318"/>
      <c r="E595" s="319"/>
      <c r="F595" s="319"/>
      <c r="G595" s="319"/>
      <c r="H595" s="320"/>
      <c r="I595" s="108"/>
      <c r="J595" s="108"/>
    </row>
    <row r="596" spans="2:13" ht="15.75" hidden="1" customHeight="1" outlineLevel="1" x14ac:dyDescent="0.25">
      <c r="B596" s="321" t="s">
        <v>1198</v>
      </c>
      <c r="C596" s="322"/>
      <c r="D596" s="323" t="s">
        <v>1312</v>
      </c>
      <c r="E596" s="324"/>
      <c r="F596" s="324"/>
      <c r="G596" s="324"/>
      <c r="H596" s="325"/>
      <c r="I596" s="108"/>
      <c r="J596" s="108"/>
    </row>
    <row r="597" spans="2:13" ht="16.5" hidden="1" outlineLevel="1" x14ac:dyDescent="0.25">
      <c r="B597" s="321" t="s">
        <v>87</v>
      </c>
      <c r="C597" s="322"/>
      <c r="D597" s="345"/>
      <c r="E597" s="346"/>
      <c r="F597" s="346"/>
      <c r="G597" s="346"/>
      <c r="H597" s="347"/>
      <c r="I597" s="108"/>
      <c r="J597" s="108"/>
    </row>
    <row r="598" spans="2:13" ht="16.5" hidden="1" outlineLevel="1" x14ac:dyDescent="0.25">
      <c r="B598" s="363" t="s">
        <v>1199</v>
      </c>
      <c r="C598" s="364"/>
      <c r="D598" s="369"/>
      <c r="E598" s="370"/>
      <c r="F598" s="370"/>
      <c r="G598" s="370"/>
      <c r="H598" s="371"/>
      <c r="I598" s="108"/>
      <c r="J598"/>
    </row>
    <row r="599" spans="2:13" ht="16.5" hidden="1" outlineLevel="1" x14ac:dyDescent="0.25">
      <c r="B599" s="363" t="s">
        <v>1200</v>
      </c>
      <c r="C599" s="364"/>
      <c r="D599" s="366" t="str">
        <f>IF(D597="","",LOOKUP(D597,Čiselník2!$H$52:$H$130,Čiselník2!$I$52:$I$130))</f>
        <v/>
      </c>
      <c r="E599" s="367"/>
      <c r="F599" s="367"/>
      <c r="G599" s="367"/>
      <c r="H599" s="368"/>
      <c r="I599" s="108"/>
      <c r="J599"/>
    </row>
    <row r="600" spans="2:13" ht="15.75" hidden="1" customHeight="1" outlineLevel="1" x14ac:dyDescent="0.25">
      <c r="B600" s="321" t="s">
        <v>1201</v>
      </c>
      <c r="C600" s="322"/>
      <c r="D600" s="318"/>
      <c r="E600" s="319"/>
      <c r="F600" s="319"/>
      <c r="G600" s="319"/>
      <c r="H600" s="320"/>
      <c r="I600" s="108"/>
      <c r="J600"/>
      <c r="K600" s="38"/>
      <c r="M600" s="37"/>
    </row>
    <row r="601" spans="2:13" ht="16.5" hidden="1" outlineLevel="1" x14ac:dyDescent="0.25">
      <c r="B601" s="321" t="s">
        <v>1202</v>
      </c>
      <c r="C601" s="322"/>
      <c r="D601" s="318"/>
      <c r="E601" s="319"/>
      <c r="F601" s="319"/>
      <c r="G601" s="319"/>
      <c r="H601" s="320"/>
      <c r="I601" s="108"/>
      <c r="J601" s="108"/>
    </row>
    <row r="602" spans="2:13" ht="16.5" hidden="1" outlineLevel="1" x14ac:dyDescent="0.25">
      <c r="B602" s="321" t="s">
        <v>1203</v>
      </c>
      <c r="C602" s="322"/>
      <c r="D602" s="318"/>
      <c r="E602" s="319"/>
      <c r="F602" s="319"/>
      <c r="G602" s="319"/>
      <c r="H602" s="320"/>
      <c r="I602" s="108"/>
      <c r="J602" s="108"/>
    </row>
    <row r="603" spans="2:13" ht="15.75" hidden="1" customHeight="1" outlineLevel="1" x14ac:dyDescent="0.25">
      <c r="B603" s="321" t="s">
        <v>1204</v>
      </c>
      <c r="C603" s="322"/>
      <c r="D603" s="315"/>
      <c r="E603" s="316"/>
      <c r="F603" s="316"/>
      <c r="G603" s="316"/>
      <c r="H603" s="317"/>
      <c r="I603" s="108"/>
      <c r="J603" t="str">
        <f>LEFT(D606,1)</f>
        <v/>
      </c>
    </row>
    <row r="604" spans="2:13" ht="15.75" hidden="1" customHeight="1" outlineLevel="1" x14ac:dyDescent="0.25">
      <c r="B604" s="351"/>
      <c r="C604" s="365"/>
      <c r="D604" s="365"/>
      <c r="E604" s="365"/>
      <c r="F604" s="365"/>
      <c r="G604" s="365"/>
      <c r="H604" s="352"/>
      <c r="I604" s="108"/>
      <c r="J604" s="108"/>
    </row>
    <row r="605" spans="2:13" ht="33" hidden="1" customHeight="1" outlineLevel="1" x14ac:dyDescent="0.25">
      <c r="B605" s="321" t="s">
        <v>1197</v>
      </c>
      <c r="C605" s="322"/>
      <c r="D605" s="323"/>
      <c r="E605" s="324"/>
      <c r="F605" s="324"/>
      <c r="G605" s="324"/>
      <c r="H605" s="325"/>
      <c r="I605" s="108"/>
      <c r="J605" t="str">
        <f>LEFT(D608,1)</f>
        <v/>
      </c>
      <c r="K605" s="121" t="str">
        <f>IF(D608="","",IF(J605=J603,"","Projektová aktivita nespadá pod zvolený typ aktivity (shodná počáteční písmena)"))</f>
        <v/>
      </c>
    </row>
    <row r="606" spans="2:13" ht="15.75" hidden="1" customHeight="1" outlineLevel="1" x14ac:dyDescent="0.25">
      <c r="B606" s="321" t="s">
        <v>86</v>
      </c>
      <c r="C606" s="322"/>
      <c r="D606" s="318"/>
      <c r="E606" s="319"/>
      <c r="F606" s="319"/>
      <c r="G606" s="319"/>
      <c r="H606" s="320"/>
      <c r="I606" s="108"/>
      <c r="J606" s="108"/>
    </row>
    <row r="607" spans="2:13" ht="15.75" hidden="1" customHeight="1" outlineLevel="1" x14ac:dyDescent="0.25">
      <c r="B607" s="321" t="s">
        <v>1198</v>
      </c>
      <c r="C607" s="322"/>
      <c r="D607" s="323" t="s">
        <v>1312</v>
      </c>
      <c r="E607" s="324"/>
      <c r="F607" s="324"/>
      <c r="G607" s="324"/>
      <c r="H607" s="325"/>
      <c r="I607" s="108"/>
      <c r="J607" s="108"/>
    </row>
    <row r="608" spans="2:13" ht="16.5" hidden="1" outlineLevel="1" x14ac:dyDescent="0.25">
      <c r="B608" s="321" t="s">
        <v>87</v>
      </c>
      <c r="C608" s="322"/>
      <c r="D608" s="345"/>
      <c r="E608" s="346"/>
      <c r="F608" s="346"/>
      <c r="G608" s="346"/>
      <c r="H608" s="347"/>
      <c r="I608" s="108"/>
      <c r="J608" s="108"/>
    </row>
    <row r="609" spans="2:13" ht="16.5" hidden="1" outlineLevel="1" x14ac:dyDescent="0.25">
      <c r="B609" s="363" t="s">
        <v>1199</v>
      </c>
      <c r="C609" s="364"/>
      <c r="D609" s="369"/>
      <c r="E609" s="370"/>
      <c r="F609" s="370"/>
      <c r="G609" s="370"/>
      <c r="H609" s="371"/>
      <c r="I609" s="108"/>
      <c r="J609"/>
    </row>
    <row r="610" spans="2:13" ht="16.5" hidden="1" outlineLevel="1" x14ac:dyDescent="0.25">
      <c r="B610" s="363" t="s">
        <v>1200</v>
      </c>
      <c r="C610" s="364"/>
      <c r="D610" s="366" t="str">
        <f>IF(D608="","",LOOKUP(D608,Čiselník2!$H$52:$H$130,Čiselník2!$I$52:$I$130))</f>
        <v/>
      </c>
      <c r="E610" s="367"/>
      <c r="F610" s="367"/>
      <c r="G610" s="367"/>
      <c r="H610" s="368"/>
      <c r="I610" s="108"/>
      <c r="J610"/>
    </row>
    <row r="611" spans="2:13" ht="15.75" hidden="1" customHeight="1" outlineLevel="1" x14ac:dyDescent="0.25">
      <c r="B611" s="321" t="s">
        <v>1201</v>
      </c>
      <c r="C611" s="322"/>
      <c r="D611" s="318"/>
      <c r="E611" s="319"/>
      <c r="F611" s="319"/>
      <c r="G611" s="319"/>
      <c r="H611" s="320"/>
      <c r="I611" s="108"/>
      <c r="J611"/>
      <c r="K611" s="38"/>
      <c r="M611" s="37"/>
    </row>
    <row r="612" spans="2:13" ht="16.5" hidden="1" outlineLevel="1" x14ac:dyDescent="0.25">
      <c r="B612" s="321" t="s">
        <v>1202</v>
      </c>
      <c r="C612" s="322"/>
      <c r="D612" s="318"/>
      <c r="E612" s="319"/>
      <c r="F612" s="319"/>
      <c r="G612" s="319"/>
      <c r="H612" s="320"/>
      <c r="I612" s="108"/>
      <c r="J612" s="108"/>
    </row>
    <row r="613" spans="2:13" ht="16.5" hidden="1" outlineLevel="1" x14ac:dyDescent="0.25">
      <c r="B613" s="321" t="s">
        <v>1203</v>
      </c>
      <c r="C613" s="322"/>
      <c r="D613" s="318"/>
      <c r="E613" s="319"/>
      <c r="F613" s="319"/>
      <c r="G613" s="319"/>
      <c r="H613" s="320"/>
      <c r="I613" s="108"/>
      <c r="J613" s="108"/>
    </row>
    <row r="614" spans="2:13" ht="15.75" hidden="1" customHeight="1" outlineLevel="1" x14ac:dyDescent="0.25">
      <c r="B614" s="321" t="s">
        <v>1204</v>
      </c>
      <c r="C614" s="322"/>
      <c r="D614" s="315"/>
      <c r="E614" s="316"/>
      <c r="F614" s="316"/>
      <c r="G614" s="316"/>
      <c r="H614" s="317"/>
      <c r="I614" s="108"/>
      <c r="J614" t="str">
        <f>LEFT(D617,1)</f>
        <v/>
      </c>
    </row>
    <row r="615" spans="2:13" ht="15.75" hidden="1" customHeight="1" outlineLevel="1" x14ac:dyDescent="0.25">
      <c r="B615" s="351"/>
      <c r="C615" s="365"/>
      <c r="D615" s="365"/>
      <c r="E615" s="365"/>
      <c r="F615" s="365"/>
      <c r="G615" s="365"/>
      <c r="H615" s="352"/>
      <c r="I615" s="108"/>
      <c r="J615" s="108"/>
    </row>
    <row r="616" spans="2:13" ht="33" hidden="1" customHeight="1" outlineLevel="1" x14ac:dyDescent="0.25">
      <c r="B616" s="321" t="s">
        <v>1197</v>
      </c>
      <c r="C616" s="322"/>
      <c r="D616" s="323"/>
      <c r="E616" s="324"/>
      <c r="F616" s="324"/>
      <c r="G616" s="324"/>
      <c r="H616" s="325"/>
      <c r="I616" s="108"/>
      <c r="J616" t="str">
        <f>LEFT(D619,1)</f>
        <v/>
      </c>
      <c r="K616" s="121" t="str">
        <f>IF(D619="","",IF(J616=J614,"","Projektová aktivita nespadá pod zvolený typ aktivity (shodná počáteční písmena)"))</f>
        <v/>
      </c>
    </row>
    <row r="617" spans="2:13" ht="15.75" hidden="1" customHeight="1" outlineLevel="1" x14ac:dyDescent="0.25">
      <c r="B617" s="321" t="s">
        <v>86</v>
      </c>
      <c r="C617" s="322"/>
      <c r="D617" s="318"/>
      <c r="E617" s="319"/>
      <c r="F617" s="319"/>
      <c r="G617" s="319"/>
      <c r="H617" s="320"/>
      <c r="I617" s="108"/>
      <c r="J617" s="108"/>
    </row>
    <row r="618" spans="2:13" ht="15.75" hidden="1" customHeight="1" outlineLevel="1" x14ac:dyDescent="0.25">
      <c r="B618" s="321" t="s">
        <v>1198</v>
      </c>
      <c r="C618" s="322"/>
      <c r="D618" s="323" t="s">
        <v>1312</v>
      </c>
      <c r="E618" s="324"/>
      <c r="F618" s="324"/>
      <c r="G618" s="324"/>
      <c r="H618" s="325"/>
      <c r="I618" s="108"/>
      <c r="J618" s="108"/>
    </row>
    <row r="619" spans="2:13" ht="16.5" hidden="1" outlineLevel="1" x14ac:dyDescent="0.25">
      <c r="B619" s="321" t="s">
        <v>87</v>
      </c>
      <c r="C619" s="322"/>
      <c r="D619" s="345"/>
      <c r="E619" s="346"/>
      <c r="F619" s="346"/>
      <c r="G619" s="346"/>
      <c r="H619" s="347"/>
      <c r="I619" s="108"/>
      <c r="J619" s="108"/>
    </row>
    <row r="620" spans="2:13" ht="16.5" hidden="1" outlineLevel="1" x14ac:dyDescent="0.25">
      <c r="B620" s="363" t="s">
        <v>1199</v>
      </c>
      <c r="C620" s="364"/>
      <c r="D620" s="369"/>
      <c r="E620" s="370"/>
      <c r="F620" s="370"/>
      <c r="G620" s="370"/>
      <c r="H620" s="371"/>
      <c r="I620" s="108"/>
      <c r="J620"/>
    </row>
    <row r="621" spans="2:13" ht="16.5" hidden="1" outlineLevel="1" x14ac:dyDescent="0.25">
      <c r="B621" s="363" t="s">
        <v>1200</v>
      </c>
      <c r="C621" s="364"/>
      <c r="D621" s="366" t="str">
        <f>IF(D619="","",LOOKUP(D619,Čiselník2!$H$52:$H$130,Čiselník2!$I$52:$I$130))</f>
        <v/>
      </c>
      <c r="E621" s="367"/>
      <c r="F621" s="367"/>
      <c r="G621" s="367"/>
      <c r="H621" s="368"/>
      <c r="I621" s="108"/>
      <c r="J621"/>
    </row>
    <row r="622" spans="2:13" ht="15.75" hidden="1" customHeight="1" outlineLevel="1" x14ac:dyDescent="0.25">
      <c r="B622" s="321" t="s">
        <v>1201</v>
      </c>
      <c r="C622" s="322"/>
      <c r="D622" s="318"/>
      <c r="E622" s="319"/>
      <c r="F622" s="319"/>
      <c r="G622" s="319"/>
      <c r="H622" s="320"/>
      <c r="I622" s="108"/>
      <c r="J622"/>
      <c r="K622" s="38"/>
      <c r="M622" s="37"/>
    </row>
    <row r="623" spans="2:13" ht="16.5" hidden="1" outlineLevel="1" x14ac:dyDescent="0.25">
      <c r="B623" s="321" t="s">
        <v>1202</v>
      </c>
      <c r="C623" s="322"/>
      <c r="D623" s="318"/>
      <c r="E623" s="319"/>
      <c r="F623" s="319"/>
      <c r="G623" s="319"/>
      <c r="H623" s="320"/>
      <c r="I623" s="108"/>
      <c r="J623" s="108"/>
    </row>
    <row r="624" spans="2:13" ht="16.5" hidden="1" outlineLevel="1" x14ac:dyDescent="0.25">
      <c r="B624" s="321" t="s">
        <v>1203</v>
      </c>
      <c r="C624" s="322"/>
      <c r="D624" s="318"/>
      <c r="E624" s="319"/>
      <c r="F624" s="319"/>
      <c r="G624" s="319"/>
      <c r="H624" s="320"/>
      <c r="I624" s="108"/>
      <c r="J624" s="108"/>
    </row>
    <row r="625" spans="2:13" ht="15.75" hidden="1" customHeight="1" outlineLevel="1" x14ac:dyDescent="0.25">
      <c r="B625" s="321" t="s">
        <v>1204</v>
      </c>
      <c r="C625" s="322"/>
      <c r="D625" s="315"/>
      <c r="E625" s="316"/>
      <c r="F625" s="316"/>
      <c r="G625" s="316"/>
      <c r="H625" s="317"/>
      <c r="I625" s="108"/>
      <c r="J625" t="str">
        <f>LEFT(D628,1)</f>
        <v/>
      </c>
    </row>
    <row r="626" spans="2:13" ht="15.75" hidden="1" customHeight="1" outlineLevel="1" x14ac:dyDescent="0.25">
      <c r="B626" s="351"/>
      <c r="C626" s="365"/>
      <c r="D626" s="365"/>
      <c r="E626" s="365"/>
      <c r="F626" s="365"/>
      <c r="G626" s="365"/>
      <c r="H626" s="352"/>
      <c r="I626" s="108"/>
      <c r="J626" s="108"/>
    </row>
    <row r="627" spans="2:13" ht="33" hidden="1" customHeight="1" outlineLevel="1" x14ac:dyDescent="0.25">
      <c r="B627" s="321" t="s">
        <v>1197</v>
      </c>
      <c r="C627" s="322"/>
      <c r="D627" s="323"/>
      <c r="E627" s="324"/>
      <c r="F627" s="324"/>
      <c r="G627" s="324"/>
      <c r="H627" s="325"/>
      <c r="I627" s="108"/>
      <c r="J627" t="str">
        <f>LEFT(D630,1)</f>
        <v/>
      </c>
      <c r="K627" s="121" t="str">
        <f>IF(D630="","",IF(J627=J625,"","Projektová aktivita nespadá pod zvolený typ aktivity (shodná počáteční písmena)"))</f>
        <v/>
      </c>
    </row>
    <row r="628" spans="2:13" ht="15.75" hidden="1" customHeight="1" outlineLevel="1" x14ac:dyDescent="0.25">
      <c r="B628" s="321" t="s">
        <v>86</v>
      </c>
      <c r="C628" s="322"/>
      <c r="D628" s="318"/>
      <c r="E628" s="319"/>
      <c r="F628" s="319"/>
      <c r="G628" s="319"/>
      <c r="H628" s="320"/>
      <c r="I628" s="108"/>
      <c r="J628" s="108"/>
    </row>
    <row r="629" spans="2:13" ht="15.75" hidden="1" customHeight="1" outlineLevel="1" x14ac:dyDescent="0.25">
      <c r="B629" s="321" t="s">
        <v>1198</v>
      </c>
      <c r="C629" s="322"/>
      <c r="D629" s="323" t="s">
        <v>1312</v>
      </c>
      <c r="E629" s="324"/>
      <c r="F629" s="324"/>
      <c r="G629" s="324"/>
      <c r="H629" s="325"/>
      <c r="I629" s="108"/>
      <c r="J629" s="108"/>
    </row>
    <row r="630" spans="2:13" ht="16.5" hidden="1" outlineLevel="1" x14ac:dyDescent="0.25">
      <c r="B630" s="321" t="s">
        <v>87</v>
      </c>
      <c r="C630" s="322"/>
      <c r="D630" s="345"/>
      <c r="E630" s="346"/>
      <c r="F630" s="346"/>
      <c r="G630" s="346"/>
      <c r="H630" s="347"/>
      <c r="I630" s="108"/>
      <c r="J630" s="108"/>
    </row>
    <row r="631" spans="2:13" ht="16.5" hidden="1" outlineLevel="1" x14ac:dyDescent="0.25">
      <c r="B631" s="363" t="s">
        <v>1199</v>
      </c>
      <c r="C631" s="364"/>
      <c r="D631" s="369"/>
      <c r="E631" s="370"/>
      <c r="F631" s="370"/>
      <c r="G631" s="370"/>
      <c r="H631" s="371"/>
      <c r="I631" s="108"/>
      <c r="J631"/>
    </row>
    <row r="632" spans="2:13" ht="16.5" hidden="1" outlineLevel="1" x14ac:dyDescent="0.25">
      <c r="B632" s="363" t="s">
        <v>1200</v>
      </c>
      <c r="C632" s="364"/>
      <c r="D632" s="366" t="str">
        <f>IF(D630="","",LOOKUP(D630,Čiselník2!$H$52:$H$130,Čiselník2!$I$52:$I$130))</f>
        <v/>
      </c>
      <c r="E632" s="367"/>
      <c r="F632" s="367"/>
      <c r="G632" s="367"/>
      <c r="H632" s="368"/>
      <c r="I632" s="108"/>
      <c r="J632"/>
    </row>
    <row r="633" spans="2:13" ht="16.5" hidden="1" outlineLevel="1" x14ac:dyDescent="0.25">
      <c r="B633" s="321" t="s">
        <v>1201</v>
      </c>
      <c r="C633" s="322"/>
      <c r="D633" s="318"/>
      <c r="E633" s="319"/>
      <c r="F633" s="319"/>
      <c r="G633" s="319"/>
      <c r="H633" s="320"/>
      <c r="I633" s="108"/>
      <c r="J633"/>
      <c r="K633" s="38"/>
      <c r="M633" s="37"/>
    </row>
    <row r="634" spans="2:13" ht="16.5" hidden="1" outlineLevel="1" x14ac:dyDescent="0.25">
      <c r="B634" s="321" t="s">
        <v>1202</v>
      </c>
      <c r="C634" s="322"/>
      <c r="D634" s="318"/>
      <c r="E634" s="319"/>
      <c r="F634" s="319"/>
      <c r="G634" s="319"/>
      <c r="H634" s="320"/>
      <c r="I634" s="108"/>
      <c r="J634" s="108"/>
    </row>
    <row r="635" spans="2:13" ht="16.5" hidden="1" outlineLevel="1" x14ac:dyDescent="0.25">
      <c r="B635" s="321" t="s">
        <v>1203</v>
      </c>
      <c r="C635" s="322"/>
      <c r="D635" s="318"/>
      <c r="E635" s="319"/>
      <c r="F635" s="319"/>
      <c r="G635" s="319"/>
      <c r="H635" s="320"/>
      <c r="I635" s="108"/>
      <c r="J635" s="108"/>
    </row>
    <row r="636" spans="2:13" ht="15.75" hidden="1" customHeight="1" outlineLevel="1" x14ac:dyDescent="0.25">
      <c r="B636" s="321" t="s">
        <v>1204</v>
      </c>
      <c r="C636" s="322"/>
      <c r="D636" s="315"/>
      <c r="E636" s="316"/>
      <c r="F636" s="316"/>
      <c r="G636" s="316"/>
      <c r="H636" s="317"/>
      <c r="I636" s="108"/>
      <c r="J636" t="str">
        <f>LEFT(D639,1)</f>
        <v/>
      </c>
    </row>
    <row r="637" spans="2:13" ht="15.75" hidden="1" customHeight="1" outlineLevel="1" x14ac:dyDescent="0.25">
      <c r="B637" s="351"/>
      <c r="C637" s="365"/>
      <c r="D637" s="365"/>
      <c r="E637" s="365"/>
      <c r="F637" s="365"/>
      <c r="G637" s="365"/>
      <c r="H637" s="352"/>
      <c r="I637" s="108"/>
      <c r="J637" s="108"/>
    </row>
    <row r="638" spans="2:13" ht="33" hidden="1" customHeight="1" outlineLevel="1" x14ac:dyDescent="0.25">
      <c r="B638" s="321" t="s">
        <v>1197</v>
      </c>
      <c r="C638" s="322"/>
      <c r="D638" s="323"/>
      <c r="E638" s="324"/>
      <c r="F638" s="324"/>
      <c r="G638" s="324"/>
      <c r="H638" s="325"/>
      <c r="I638" s="108"/>
      <c r="J638" t="str">
        <f>LEFT(D641,1)</f>
        <v/>
      </c>
      <c r="K638" s="121" t="str">
        <f>IF(D641="","",IF(J638=J636,"","Projektová aktivita nespadá pod zvolený typ aktivity (shodná počáteční písmena)"))</f>
        <v/>
      </c>
    </row>
    <row r="639" spans="2:13" ht="15.75" hidden="1" customHeight="1" outlineLevel="1" x14ac:dyDescent="0.25">
      <c r="B639" s="321" t="s">
        <v>86</v>
      </c>
      <c r="C639" s="322"/>
      <c r="D639" s="318"/>
      <c r="E639" s="319"/>
      <c r="F639" s="319"/>
      <c r="G639" s="319"/>
      <c r="H639" s="320"/>
      <c r="I639" s="108"/>
      <c r="J639" s="108"/>
    </row>
    <row r="640" spans="2:13" ht="15.75" hidden="1" customHeight="1" outlineLevel="1" x14ac:dyDescent="0.25">
      <c r="B640" s="321" t="s">
        <v>1198</v>
      </c>
      <c r="C640" s="322"/>
      <c r="D640" s="323" t="s">
        <v>1312</v>
      </c>
      <c r="E640" s="324"/>
      <c r="F640" s="324"/>
      <c r="G640" s="324"/>
      <c r="H640" s="325"/>
      <c r="I640" s="108"/>
      <c r="J640" s="108"/>
    </row>
    <row r="641" spans="2:13" ht="16.5" hidden="1" outlineLevel="1" x14ac:dyDescent="0.25">
      <c r="B641" s="321" t="s">
        <v>87</v>
      </c>
      <c r="C641" s="322"/>
      <c r="D641" s="345"/>
      <c r="E641" s="346"/>
      <c r="F641" s="346"/>
      <c r="G641" s="346"/>
      <c r="H641" s="347"/>
      <c r="I641" s="108"/>
      <c r="J641" s="108"/>
    </row>
    <row r="642" spans="2:13" ht="16.5" hidden="1" outlineLevel="1" x14ac:dyDescent="0.25">
      <c r="B642" s="363" t="s">
        <v>1199</v>
      </c>
      <c r="C642" s="364"/>
      <c r="D642" s="369"/>
      <c r="E642" s="370"/>
      <c r="F642" s="370"/>
      <c r="G642" s="370"/>
      <c r="H642" s="371"/>
      <c r="I642" s="108"/>
      <c r="J642"/>
    </row>
    <row r="643" spans="2:13" ht="16.5" hidden="1" outlineLevel="1" x14ac:dyDescent="0.25">
      <c r="B643" s="363" t="s">
        <v>1200</v>
      </c>
      <c r="C643" s="364"/>
      <c r="D643" s="366" t="str">
        <f>IF(D641="","",LOOKUP(D641,Čiselník2!$H$52:$H$130,Čiselník2!$I$52:$I$130))</f>
        <v/>
      </c>
      <c r="E643" s="367"/>
      <c r="F643" s="367"/>
      <c r="G643" s="367"/>
      <c r="H643" s="368"/>
      <c r="I643" s="108"/>
      <c r="J643"/>
    </row>
    <row r="644" spans="2:13" ht="15.75" hidden="1" customHeight="1" outlineLevel="1" x14ac:dyDescent="0.25">
      <c r="B644" s="321" t="s">
        <v>1201</v>
      </c>
      <c r="C644" s="322"/>
      <c r="D644" s="318"/>
      <c r="E644" s="319"/>
      <c r="F644" s="319"/>
      <c r="G644" s="319"/>
      <c r="H644" s="320"/>
      <c r="I644" s="108"/>
      <c r="J644"/>
      <c r="K644" s="38"/>
      <c r="M644" s="37"/>
    </row>
    <row r="645" spans="2:13" ht="16.5" hidden="1" outlineLevel="1" x14ac:dyDescent="0.25">
      <c r="B645" s="321" t="s">
        <v>1202</v>
      </c>
      <c r="C645" s="322"/>
      <c r="D645" s="318"/>
      <c r="E645" s="319"/>
      <c r="F645" s="319"/>
      <c r="G645" s="319"/>
      <c r="H645" s="320"/>
      <c r="I645" s="108"/>
      <c r="J645" s="108"/>
    </row>
    <row r="646" spans="2:13" ht="16.5" hidden="1" outlineLevel="1" x14ac:dyDescent="0.25">
      <c r="B646" s="321" t="s">
        <v>1203</v>
      </c>
      <c r="C646" s="322"/>
      <c r="D646" s="318"/>
      <c r="E646" s="319"/>
      <c r="F646" s="319"/>
      <c r="G646" s="319"/>
      <c r="H646" s="320"/>
      <c r="I646" s="108"/>
      <c r="J646" s="108"/>
    </row>
    <row r="647" spans="2:13" ht="15.75" hidden="1" customHeight="1" outlineLevel="1" x14ac:dyDescent="0.25">
      <c r="B647" s="321" t="s">
        <v>1204</v>
      </c>
      <c r="C647" s="322"/>
      <c r="D647" s="315"/>
      <c r="E647" s="316"/>
      <c r="F647" s="316"/>
      <c r="G647" s="316"/>
      <c r="H647" s="317"/>
      <c r="I647" s="108"/>
      <c r="J647" t="str">
        <f>LEFT(D650,1)</f>
        <v/>
      </c>
    </row>
    <row r="648" spans="2:13" ht="15.75" hidden="1" customHeight="1" outlineLevel="1" x14ac:dyDescent="0.25">
      <c r="B648" s="351"/>
      <c r="C648" s="365"/>
      <c r="D648" s="365"/>
      <c r="E648" s="365"/>
      <c r="F648" s="365"/>
      <c r="G648" s="365"/>
      <c r="H648" s="352"/>
      <c r="I648" s="108"/>
      <c r="J648" s="108"/>
    </row>
    <row r="649" spans="2:13" ht="33" hidden="1" customHeight="1" outlineLevel="1" x14ac:dyDescent="0.25">
      <c r="B649" s="321" t="s">
        <v>1197</v>
      </c>
      <c r="C649" s="322"/>
      <c r="D649" s="323"/>
      <c r="E649" s="324"/>
      <c r="F649" s="324"/>
      <c r="G649" s="324"/>
      <c r="H649" s="325"/>
      <c r="I649" s="108"/>
      <c r="J649" t="str">
        <f>LEFT(D652,1)</f>
        <v/>
      </c>
      <c r="K649" s="121" t="str">
        <f>IF(D652="","",IF(J649=J647,"","Projektová aktivita nespadá pod zvolený typ aktivity (shodná počáteční písmena)"))</f>
        <v/>
      </c>
    </row>
    <row r="650" spans="2:13" ht="15.75" hidden="1" customHeight="1" outlineLevel="1" x14ac:dyDescent="0.25">
      <c r="B650" s="321" t="s">
        <v>86</v>
      </c>
      <c r="C650" s="322"/>
      <c r="D650" s="318"/>
      <c r="E650" s="319"/>
      <c r="F650" s="319"/>
      <c r="G650" s="319"/>
      <c r="H650" s="320"/>
      <c r="I650" s="108"/>
      <c r="J650" s="108"/>
    </row>
    <row r="651" spans="2:13" ht="15.75" hidden="1" customHeight="1" outlineLevel="1" x14ac:dyDescent="0.25">
      <c r="B651" s="321" t="s">
        <v>1198</v>
      </c>
      <c r="C651" s="322"/>
      <c r="D651" s="323" t="s">
        <v>1312</v>
      </c>
      <c r="E651" s="324"/>
      <c r="F651" s="324"/>
      <c r="G651" s="324"/>
      <c r="H651" s="325"/>
      <c r="I651" s="108"/>
      <c r="J651" s="108"/>
    </row>
    <row r="652" spans="2:13" ht="16.5" hidden="1" outlineLevel="1" x14ac:dyDescent="0.25">
      <c r="B652" s="321" t="s">
        <v>87</v>
      </c>
      <c r="C652" s="322"/>
      <c r="D652" s="345"/>
      <c r="E652" s="346"/>
      <c r="F652" s="346"/>
      <c r="G652" s="346"/>
      <c r="H652" s="347"/>
      <c r="I652" s="108"/>
      <c r="J652" s="108"/>
    </row>
    <row r="653" spans="2:13" ht="16.5" hidden="1" outlineLevel="1" x14ac:dyDescent="0.25">
      <c r="B653" s="363" t="s">
        <v>1199</v>
      </c>
      <c r="C653" s="364"/>
      <c r="D653" s="369"/>
      <c r="E653" s="370"/>
      <c r="F653" s="370"/>
      <c r="G653" s="370"/>
      <c r="H653" s="371"/>
      <c r="I653" s="108"/>
      <c r="J653"/>
    </row>
    <row r="654" spans="2:13" ht="16.5" hidden="1" outlineLevel="1" x14ac:dyDescent="0.25">
      <c r="B654" s="363" t="s">
        <v>1200</v>
      </c>
      <c r="C654" s="364"/>
      <c r="D654" s="366" t="str">
        <f>IF(D652="","",LOOKUP(D652,Čiselník2!$H$52:$H$130,Čiselník2!$I$52:$I$130))</f>
        <v/>
      </c>
      <c r="E654" s="367"/>
      <c r="F654" s="367"/>
      <c r="G654" s="367"/>
      <c r="H654" s="368"/>
      <c r="I654" s="108"/>
      <c r="J654"/>
    </row>
    <row r="655" spans="2:13" ht="15.75" hidden="1" customHeight="1" outlineLevel="1" x14ac:dyDescent="0.25">
      <c r="B655" s="321" t="s">
        <v>1201</v>
      </c>
      <c r="C655" s="322"/>
      <c r="D655" s="318"/>
      <c r="E655" s="319"/>
      <c r="F655" s="319"/>
      <c r="G655" s="319"/>
      <c r="H655" s="320"/>
      <c r="I655" s="108"/>
      <c r="J655"/>
      <c r="K655" s="38"/>
      <c r="M655" s="37"/>
    </row>
    <row r="656" spans="2:13" ht="16.5" hidden="1" outlineLevel="1" x14ac:dyDescent="0.25">
      <c r="B656" s="321" t="s">
        <v>1202</v>
      </c>
      <c r="C656" s="322"/>
      <c r="D656" s="318"/>
      <c r="E656" s="319"/>
      <c r="F656" s="319"/>
      <c r="G656" s="319"/>
      <c r="H656" s="320"/>
      <c r="I656" s="108"/>
      <c r="J656" s="108"/>
    </row>
    <row r="657" spans="2:13" ht="16.5" hidden="1" outlineLevel="1" x14ac:dyDescent="0.25">
      <c r="B657" s="321" t="s">
        <v>1203</v>
      </c>
      <c r="C657" s="322"/>
      <c r="D657" s="318"/>
      <c r="E657" s="319"/>
      <c r="F657" s="319"/>
      <c r="G657" s="319"/>
      <c r="H657" s="320"/>
      <c r="I657" s="108"/>
      <c r="J657" s="108"/>
    </row>
    <row r="658" spans="2:13" ht="15.75" hidden="1" customHeight="1" outlineLevel="1" x14ac:dyDescent="0.25">
      <c r="B658" s="321" t="s">
        <v>1204</v>
      </c>
      <c r="C658" s="322"/>
      <c r="D658" s="315"/>
      <c r="E658" s="316"/>
      <c r="F658" s="316"/>
      <c r="G658" s="316"/>
      <c r="H658" s="317"/>
      <c r="I658" s="108"/>
      <c r="J658" t="str">
        <f>LEFT(D661,1)</f>
        <v/>
      </c>
    </row>
    <row r="659" spans="2:13" ht="15.75" hidden="1" customHeight="1" outlineLevel="1" x14ac:dyDescent="0.25">
      <c r="B659" s="351"/>
      <c r="C659" s="365"/>
      <c r="D659" s="365"/>
      <c r="E659" s="365"/>
      <c r="F659" s="365"/>
      <c r="G659" s="365"/>
      <c r="H659" s="352"/>
      <c r="I659" s="108"/>
      <c r="J659" s="108"/>
    </row>
    <row r="660" spans="2:13" ht="33" hidden="1" customHeight="1" outlineLevel="1" x14ac:dyDescent="0.25">
      <c r="B660" s="321" t="s">
        <v>1197</v>
      </c>
      <c r="C660" s="322"/>
      <c r="D660" s="323"/>
      <c r="E660" s="324"/>
      <c r="F660" s="324"/>
      <c r="G660" s="324"/>
      <c r="H660" s="325"/>
      <c r="I660" s="108"/>
      <c r="J660" t="str">
        <f>LEFT(D663,1)</f>
        <v/>
      </c>
      <c r="K660" s="121" t="str">
        <f>IF(D663="","",IF(J660=J658,"","Projektová aktivita nespadá pod zvolený typ aktivity (shodná počáteční písmena)"))</f>
        <v/>
      </c>
    </row>
    <row r="661" spans="2:13" ht="15.75" hidden="1" customHeight="1" outlineLevel="1" x14ac:dyDescent="0.25">
      <c r="B661" s="321" t="s">
        <v>86</v>
      </c>
      <c r="C661" s="322"/>
      <c r="D661" s="318"/>
      <c r="E661" s="319"/>
      <c r="F661" s="319"/>
      <c r="G661" s="319"/>
      <c r="H661" s="320"/>
      <c r="I661" s="108"/>
      <c r="J661" s="108"/>
    </row>
    <row r="662" spans="2:13" ht="15.75" hidden="1" customHeight="1" outlineLevel="1" x14ac:dyDescent="0.25">
      <c r="B662" s="321" t="s">
        <v>1198</v>
      </c>
      <c r="C662" s="322"/>
      <c r="D662" s="323" t="s">
        <v>1312</v>
      </c>
      <c r="E662" s="324"/>
      <c r="F662" s="324"/>
      <c r="G662" s="324"/>
      <c r="H662" s="325"/>
      <c r="I662" s="108"/>
      <c r="J662" s="108"/>
    </row>
    <row r="663" spans="2:13" ht="16.5" hidden="1" outlineLevel="1" x14ac:dyDescent="0.25">
      <c r="B663" s="321" t="s">
        <v>87</v>
      </c>
      <c r="C663" s="322"/>
      <c r="D663" s="345"/>
      <c r="E663" s="346"/>
      <c r="F663" s="346"/>
      <c r="G663" s="346"/>
      <c r="H663" s="347"/>
      <c r="I663" s="108"/>
      <c r="J663" s="108"/>
    </row>
    <row r="664" spans="2:13" ht="16.5" hidden="1" outlineLevel="1" x14ac:dyDescent="0.25">
      <c r="B664" s="363" t="s">
        <v>1199</v>
      </c>
      <c r="C664" s="364"/>
      <c r="D664" s="369"/>
      <c r="E664" s="370"/>
      <c r="F664" s="370"/>
      <c r="G664" s="370"/>
      <c r="H664" s="371"/>
      <c r="I664" s="108"/>
      <c r="J664"/>
    </row>
    <row r="665" spans="2:13" ht="16.5" hidden="1" outlineLevel="1" x14ac:dyDescent="0.25">
      <c r="B665" s="363" t="s">
        <v>1200</v>
      </c>
      <c r="C665" s="364"/>
      <c r="D665" s="366" t="str">
        <f>IF(D663="","",LOOKUP(D663,Čiselník2!$H$52:$H$130,Čiselník2!$I$52:$I$130))</f>
        <v/>
      </c>
      <c r="E665" s="367"/>
      <c r="F665" s="367"/>
      <c r="G665" s="367"/>
      <c r="H665" s="368"/>
      <c r="I665" s="108"/>
      <c r="J665"/>
    </row>
    <row r="666" spans="2:13" ht="15.75" hidden="1" customHeight="1" outlineLevel="1" x14ac:dyDescent="0.25">
      <c r="B666" s="321" t="s">
        <v>1201</v>
      </c>
      <c r="C666" s="322"/>
      <c r="D666" s="318"/>
      <c r="E666" s="319"/>
      <c r="F666" s="319"/>
      <c r="G666" s="319"/>
      <c r="H666" s="320"/>
      <c r="I666" s="108"/>
      <c r="J666"/>
      <c r="K666" s="38"/>
      <c r="M666" s="37"/>
    </row>
    <row r="667" spans="2:13" ht="16.5" hidden="1" outlineLevel="1" x14ac:dyDescent="0.25">
      <c r="B667" s="321" t="s">
        <v>1202</v>
      </c>
      <c r="C667" s="322"/>
      <c r="D667" s="318"/>
      <c r="E667" s="319"/>
      <c r="F667" s="319"/>
      <c r="G667" s="319"/>
      <c r="H667" s="320"/>
      <c r="I667" s="108"/>
      <c r="J667" s="108"/>
    </row>
    <row r="668" spans="2:13" ht="16.5" hidden="1" outlineLevel="1" x14ac:dyDescent="0.25">
      <c r="B668" s="321" t="s">
        <v>1203</v>
      </c>
      <c r="C668" s="322"/>
      <c r="D668" s="318"/>
      <c r="E668" s="319"/>
      <c r="F668" s="319"/>
      <c r="G668" s="319"/>
      <c r="H668" s="320"/>
      <c r="I668" s="108"/>
      <c r="J668" s="108"/>
    </row>
    <row r="669" spans="2:13" ht="15.75" hidden="1" customHeight="1" outlineLevel="1" x14ac:dyDescent="0.25">
      <c r="B669" s="321" t="s">
        <v>1204</v>
      </c>
      <c r="C669" s="322"/>
      <c r="D669" s="315"/>
      <c r="E669" s="316"/>
      <c r="F669" s="316"/>
      <c r="G669" s="316"/>
      <c r="H669" s="317"/>
      <c r="I669" s="108"/>
      <c r="J669" t="str">
        <f>LEFT(D672,1)</f>
        <v/>
      </c>
    </row>
    <row r="670" spans="2:13" ht="15.75" hidden="1" customHeight="1" outlineLevel="1" x14ac:dyDescent="0.25">
      <c r="B670" s="351"/>
      <c r="C670" s="365"/>
      <c r="D670" s="365"/>
      <c r="E670" s="365"/>
      <c r="F670" s="365"/>
      <c r="G670" s="365"/>
      <c r="H670" s="352"/>
      <c r="I670" s="108"/>
      <c r="J670" s="108"/>
    </row>
    <row r="671" spans="2:13" ht="33" hidden="1" customHeight="1" outlineLevel="1" x14ac:dyDescent="0.25">
      <c r="B671" s="321" t="s">
        <v>1197</v>
      </c>
      <c r="C671" s="322"/>
      <c r="D671" s="323"/>
      <c r="E671" s="324"/>
      <c r="F671" s="324"/>
      <c r="G671" s="324"/>
      <c r="H671" s="325"/>
      <c r="I671" s="108"/>
      <c r="J671" t="str">
        <f>LEFT(D674,1)</f>
        <v/>
      </c>
      <c r="K671" s="121" t="str">
        <f>IF(D674="","",IF(J671=J669,"","Projektová aktivita nespadá pod zvolený typ aktivity (shodná počáteční písmena)"))</f>
        <v/>
      </c>
    </row>
    <row r="672" spans="2:13" ht="15.75" hidden="1" customHeight="1" outlineLevel="1" x14ac:dyDescent="0.25">
      <c r="B672" s="321" t="s">
        <v>86</v>
      </c>
      <c r="C672" s="322"/>
      <c r="D672" s="318"/>
      <c r="E672" s="319"/>
      <c r="F672" s="319"/>
      <c r="G672" s="319"/>
      <c r="H672" s="320"/>
      <c r="I672" s="108"/>
      <c r="J672" s="108"/>
    </row>
    <row r="673" spans="2:13" ht="15.75" hidden="1" customHeight="1" outlineLevel="1" x14ac:dyDescent="0.25">
      <c r="B673" s="321" t="s">
        <v>1198</v>
      </c>
      <c r="C673" s="322"/>
      <c r="D673" s="323" t="s">
        <v>1312</v>
      </c>
      <c r="E673" s="324"/>
      <c r="F673" s="324"/>
      <c r="G673" s="324"/>
      <c r="H673" s="325"/>
      <c r="I673" s="108"/>
      <c r="J673" s="108"/>
    </row>
    <row r="674" spans="2:13" ht="16.5" hidden="1" outlineLevel="1" x14ac:dyDescent="0.25">
      <c r="B674" s="321" t="s">
        <v>87</v>
      </c>
      <c r="C674" s="322"/>
      <c r="D674" s="345"/>
      <c r="E674" s="346"/>
      <c r="F674" s="346"/>
      <c r="G674" s="346"/>
      <c r="H674" s="347"/>
      <c r="I674" s="108"/>
      <c r="J674" s="108"/>
    </row>
    <row r="675" spans="2:13" ht="16.5" hidden="1" outlineLevel="1" x14ac:dyDescent="0.25">
      <c r="B675" s="363" t="s">
        <v>1199</v>
      </c>
      <c r="C675" s="364"/>
      <c r="D675" s="369"/>
      <c r="E675" s="370"/>
      <c r="F675" s="370"/>
      <c r="G675" s="370"/>
      <c r="H675" s="371"/>
      <c r="I675" s="108"/>
      <c r="J675"/>
    </row>
    <row r="676" spans="2:13" ht="16.5" hidden="1" outlineLevel="1" x14ac:dyDescent="0.25">
      <c r="B676" s="363" t="s">
        <v>1200</v>
      </c>
      <c r="C676" s="364"/>
      <c r="D676" s="366" t="str">
        <f>IF(D674="","",LOOKUP(D674,Čiselník2!$H$52:$H$130,Čiselník2!$I$52:$I$130))</f>
        <v/>
      </c>
      <c r="E676" s="367"/>
      <c r="F676" s="367"/>
      <c r="G676" s="367"/>
      <c r="H676" s="368"/>
      <c r="I676" s="108"/>
      <c r="J676"/>
    </row>
    <row r="677" spans="2:13" ht="15.75" hidden="1" customHeight="1" outlineLevel="1" x14ac:dyDescent="0.25">
      <c r="B677" s="321" t="s">
        <v>1201</v>
      </c>
      <c r="C677" s="322"/>
      <c r="D677" s="318"/>
      <c r="E677" s="319"/>
      <c r="F677" s="319"/>
      <c r="G677" s="319"/>
      <c r="H677" s="320"/>
      <c r="I677" s="108"/>
      <c r="J677"/>
      <c r="K677" s="38"/>
      <c r="M677" s="37"/>
    </row>
    <row r="678" spans="2:13" ht="16.5" hidden="1" outlineLevel="1" x14ac:dyDescent="0.25">
      <c r="B678" s="321" t="s">
        <v>1202</v>
      </c>
      <c r="C678" s="322"/>
      <c r="D678" s="454"/>
      <c r="E678" s="455"/>
      <c r="F678" s="455"/>
      <c r="G678" s="455"/>
      <c r="H678" s="456"/>
      <c r="I678" s="108"/>
      <c r="J678" s="108"/>
    </row>
    <row r="679" spans="2:13" ht="16.5" hidden="1" outlineLevel="1" x14ac:dyDescent="0.25">
      <c r="B679" s="321" t="s">
        <v>1203</v>
      </c>
      <c r="C679" s="322"/>
      <c r="D679" s="454"/>
      <c r="E679" s="455"/>
      <c r="F679" s="455"/>
      <c r="G679" s="455"/>
      <c r="H679" s="456"/>
      <c r="I679" s="108"/>
      <c r="J679" s="108"/>
    </row>
    <row r="680" spans="2:13" ht="15.75" hidden="1" customHeight="1" outlineLevel="1" x14ac:dyDescent="0.25">
      <c r="B680" s="321" t="s">
        <v>1204</v>
      </c>
      <c r="C680" s="322"/>
      <c r="D680" s="315"/>
      <c r="E680" s="316"/>
      <c r="F680" s="316"/>
      <c r="G680" s="316"/>
      <c r="H680" s="317"/>
      <c r="I680" s="108"/>
      <c r="J680" t="str">
        <f>LEFT(D683,1)</f>
        <v/>
      </c>
    </row>
    <row r="681" spans="2:13" ht="15.75" hidden="1" customHeight="1" outlineLevel="1" x14ac:dyDescent="0.25">
      <c r="B681" s="351"/>
      <c r="C681" s="365"/>
      <c r="D681" s="365"/>
      <c r="E681" s="365"/>
      <c r="F681" s="365"/>
      <c r="G681" s="365"/>
      <c r="H681" s="352"/>
      <c r="I681" s="108"/>
      <c r="J681" s="108"/>
    </row>
    <row r="682" spans="2:13" ht="33" hidden="1" customHeight="1" outlineLevel="1" x14ac:dyDescent="0.25">
      <c r="B682" s="321" t="s">
        <v>1197</v>
      </c>
      <c r="C682" s="322"/>
      <c r="D682" s="323"/>
      <c r="E682" s="324"/>
      <c r="F682" s="324"/>
      <c r="G682" s="324"/>
      <c r="H682" s="325"/>
      <c r="I682" s="108"/>
      <c r="J682" t="str">
        <f>LEFT(D685,1)</f>
        <v/>
      </c>
      <c r="K682" s="121" t="str">
        <f>IF(D685="","",IF(J682=J680,"","Projektová aktivita nespadá pod zvolený typ aktivity (shodná počáteční písmena)"))</f>
        <v/>
      </c>
    </row>
    <row r="683" spans="2:13" ht="15.75" hidden="1" customHeight="1" outlineLevel="1" x14ac:dyDescent="0.25">
      <c r="B683" s="321" t="s">
        <v>86</v>
      </c>
      <c r="C683" s="322"/>
      <c r="D683" s="318"/>
      <c r="E683" s="319"/>
      <c r="F683" s="319"/>
      <c r="G683" s="319"/>
      <c r="H683" s="320"/>
      <c r="I683" s="108"/>
      <c r="J683" s="108"/>
    </row>
    <row r="684" spans="2:13" ht="15.75" hidden="1" customHeight="1" outlineLevel="1" x14ac:dyDescent="0.25">
      <c r="B684" s="321" t="s">
        <v>1198</v>
      </c>
      <c r="C684" s="322"/>
      <c r="D684" s="323" t="s">
        <v>1312</v>
      </c>
      <c r="E684" s="324"/>
      <c r="F684" s="324"/>
      <c r="G684" s="324"/>
      <c r="H684" s="325"/>
      <c r="I684" s="108"/>
      <c r="J684" s="108"/>
    </row>
    <row r="685" spans="2:13" ht="16.5" hidden="1" outlineLevel="1" x14ac:dyDescent="0.25">
      <c r="B685" s="321" t="s">
        <v>87</v>
      </c>
      <c r="C685" s="322"/>
      <c r="D685" s="345"/>
      <c r="E685" s="346"/>
      <c r="F685" s="346"/>
      <c r="G685" s="346"/>
      <c r="H685" s="347"/>
      <c r="I685" s="108"/>
      <c r="J685" s="108"/>
    </row>
    <row r="686" spans="2:13" ht="16.5" hidden="1" outlineLevel="1" x14ac:dyDescent="0.25">
      <c r="B686" s="363" t="s">
        <v>1199</v>
      </c>
      <c r="C686" s="364"/>
      <c r="D686" s="369"/>
      <c r="E686" s="370"/>
      <c r="F686" s="370"/>
      <c r="G686" s="370"/>
      <c r="H686" s="371"/>
      <c r="I686" s="108"/>
      <c r="J686"/>
    </row>
    <row r="687" spans="2:13" ht="16.5" hidden="1" outlineLevel="1" x14ac:dyDescent="0.25">
      <c r="B687" s="363" t="s">
        <v>1200</v>
      </c>
      <c r="C687" s="364"/>
      <c r="D687" s="366" t="str">
        <f>IF(D685="","",LOOKUP(D685,Čiselník2!$H$52:$H$130,Čiselník2!$I$52:$I$130))</f>
        <v/>
      </c>
      <c r="E687" s="367"/>
      <c r="F687" s="367"/>
      <c r="G687" s="367"/>
      <c r="H687" s="368"/>
      <c r="I687" s="108"/>
      <c r="J687"/>
    </row>
    <row r="688" spans="2:13" ht="15.75" hidden="1" customHeight="1" outlineLevel="1" x14ac:dyDescent="0.25">
      <c r="B688" s="321" t="s">
        <v>1201</v>
      </c>
      <c r="C688" s="322"/>
      <c r="D688" s="318"/>
      <c r="E688" s="319"/>
      <c r="F688" s="319"/>
      <c r="G688" s="319"/>
      <c r="H688" s="320"/>
      <c r="I688" s="108"/>
      <c r="J688"/>
      <c r="K688" s="38"/>
      <c r="M688" s="37"/>
    </row>
    <row r="689" spans="2:13" ht="16.5" hidden="1" outlineLevel="1" x14ac:dyDescent="0.25">
      <c r="B689" s="321" t="s">
        <v>1202</v>
      </c>
      <c r="C689" s="322"/>
      <c r="D689" s="318"/>
      <c r="E689" s="319"/>
      <c r="F689" s="319"/>
      <c r="G689" s="319"/>
      <c r="H689" s="320"/>
      <c r="I689" s="108"/>
      <c r="J689" s="108"/>
    </row>
    <row r="690" spans="2:13" ht="16.5" hidden="1" outlineLevel="1" x14ac:dyDescent="0.25">
      <c r="B690" s="321" t="s">
        <v>1203</v>
      </c>
      <c r="C690" s="322"/>
      <c r="D690" s="318"/>
      <c r="E690" s="319"/>
      <c r="F690" s="319"/>
      <c r="G690" s="319"/>
      <c r="H690" s="320"/>
      <c r="I690" s="108"/>
      <c r="J690" s="108"/>
    </row>
    <row r="691" spans="2:13" ht="15.75" hidden="1" customHeight="1" outlineLevel="1" x14ac:dyDescent="0.25">
      <c r="B691" s="321" t="s">
        <v>1204</v>
      </c>
      <c r="C691" s="322"/>
      <c r="D691" s="315"/>
      <c r="E691" s="316"/>
      <c r="F691" s="316"/>
      <c r="G691" s="316"/>
      <c r="H691" s="317"/>
      <c r="I691" s="108"/>
      <c r="J691" t="str">
        <f>LEFT(D694,1)</f>
        <v/>
      </c>
    </row>
    <row r="692" spans="2:13" ht="15.75" hidden="1" customHeight="1" outlineLevel="1" x14ac:dyDescent="0.25">
      <c r="B692" s="351"/>
      <c r="C692" s="365"/>
      <c r="D692" s="365"/>
      <c r="E692" s="365"/>
      <c r="F692" s="365"/>
      <c r="G692" s="365"/>
      <c r="H692" s="352"/>
      <c r="I692" s="108"/>
      <c r="J692" s="108"/>
    </row>
    <row r="693" spans="2:13" ht="33" hidden="1" customHeight="1" outlineLevel="1" x14ac:dyDescent="0.25">
      <c r="B693" s="321" t="s">
        <v>1197</v>
      </c>
      <c r="C693" s="322"/>
      <c r="D693" s="323"/>
      <c r="E693" s="324"/>
      <c r="F693" s="324"/>
      <c r="G693" s="324"/>
      <c r="H693" s="325"/>
      <c r="I693" s="108"/>
      <c r="J693" t="str">
        <f>LEFT(D696,1)</f>
        <v/>
      </c>
      <c r="K693" s="121" t="str">
        <f>IF(D696="","",IF(J693=J691,"","Projektová aktivita nespadá pod zvolený typ aktivity (shodná počáteční písmena)"))</f>
        <v/>
      </c>
    </row>
    <row r="694" spans="2:13" ht="15.75" hidden="1" customHeight="1" outlineLevel="1" x14ac:dyDescent="0.25">
      <c r="B694" s="321" t="s">
        <v>86</v>
      </c>
      <c r="C694" s="322"/>
      <c r="D694" s="318"/>
      <c r="E694" s="319"/>
      <c r="F694" s="319"/>
      <c r="G694" s="319"/>
      <c r="H694" s="320"/>
      <c r="I694" s="108"/>
      <c r="J694" s="108"/>
    </row>
    <row r="695" spans="2:13" ht="15.75" hidden="1" customHeight="1" outlineLevel="1" x14ac:dyDescent="0.25">
      <c r="B695" s="321" t="s">
        <v>1198</v>
      </c>
      <c r="C695" s="322"/>
      <c r="D695" s="323" t="s">
        <v>1312</v>
      </c>
      <c r="E695" s="324"/>
      <c r="F695" s="324"/>
      <c r="G695" s="324"/>
      <c r="H695" s="325"/>
      <c r="I695" s="108"/>
      <c r="J695" s="108"/>
    </row>
    <row r="696" spans="2:13" ht="16.5" hidden="1" outlineLevel="1" x14ac:dyDescent="0.25">
      <c r="B696" s="321" t="s">
        <v>87</v>
      </c>
      <c r="C696" s="322"/>
      <c r="D696" s="345"/>
      <c r="E696" s="346"/>
      <c r="F696" s="346"/>
      <c r="G696" s="346"/>
      <c r="H696" s="347"/>
      <c r="I696" s="108"/>
      <c r="J696" s="108"/>
    </row>
    <row r="697" spans="2:13" ht="16.5" hidden="1" outlineLevel="1" x14ac:dyDescent="0.25">
      <c r="B697" s="363" t="s">
        <v>1199</v>
      </c>
      <c r="C697" s="364"/>
      <c r="D697" s="369"/>
      <c r="E697" s="370"/>
      <c r="F697" s="370"/>
      <c r="G697" s="370"/>
      <c r="H697" s="371"/>
      <c r="I697" s="108"/>
      <c r="J697"/>
    </row>
    <row r="698" spans="2:13" ht="16.5" hidden="1" outlineLevel="1" x14ac:dyDescent="0.25">
      <c r="B698" s="363" t="s">
        <v>1200</v>
      </c>
      <c r="C698" s="364"/>
      <c r="D698" s="366" t="str">
        <f>IF(D696="","",LOOKUP(D696,Čiselník2!$H$52:$H$130,Čiselník2!$I$52:$I$130))</f>
        <v/>
      </c>
      <c r="E698" s="367"/>
      <c r="F698" s="367"/>
      <c r="G698" s="367"/>
      <c r="H698" s="368"/>
      <c r="I698" s="108"/>
      <c r="J698"/>
    </row>
    <row r="699" spans="2:13" ht="16.5" hidden="1" outlineLevel="1" x14ac:dyDescent="0.25">
      <c r="B699" s="321" t="s">
        <v>1201</v>
      </c>
      <c r="C699" s="322"/>
      <c r="D699" s="318"/>
      <c r="E699" s="319"/>
      <c r="F699" s="319"/>
      <c r="G699" s="319"/>
      <c r="H699" s="320"/>
      <c r="I699" s="108"/>
      <c r="J699"/>
      <c r="K699" s="38"/>
      <c r="M699" s="37"/>
    </row>
    <row r="700" spans="2:13" ht="16.5" hidden="1" outlineLevel="1" x14ac:dyDescent="0.25">
      <c r="B700" s="321" t="s">
        <v>1202</v>
      </c>
      <c r="C700" s="322"/>
      <c r="D700" s="318"/>
      <c r="E700" s="319"/>
      <c r="F700" s="319"/>
      <c r="G700" s="319"/>
      <c r="H700" s="320"/>
      <c r="I700" s="108"/>
      <c r="J700" s="108"/>
    </row>
    <row r="701" spans="2:13" ht="16.5" hidden="1" outlineLevel="1" x14ac:dyDescent="0.25">
      <c r="B701" s="321" t="s">
        <v>1203</v>
      </c>
      <c r="C701" s="322"/>
      <c r="D701" s="318"/>
      <c r="E701" s="319"/>
      <c r="F701" s="319"/>
      <c r="G701" s="319"/>
      <c r="H701" s="320"/>
      <c r="I701" s="108"/>
      <c r="J701" s="108"/>
    </row>
    <row r="702" spans="2:13" ht="15.75" hidden="1" customHeight="1" outlineLevel="1" x14ac:dyDescent="0.25">
      <c r="B702" s="321" t="s">
        <v>1204</v>
      </c>
      <c r="C702" s="322"/>
      <c r="D702" s="315"/>
      <c r="E702" s="316"/>
      <c r="F702" s="316"/>
      <c r="G702" s="316"/>
      <c r="H702" s="317"/>
      <c r="I702" s="108"/>
      <c r="J702" t="str">
        <f>LEFT(D705,1)</f>
        <v/>
      </c>
    </row>
    <row r="703" spans="2:13" ht="15.75" hidden="1" customHeight="1" outlineLevel="1" x14ac:dyDescent="0.25">
      <c r="B703" s="351"/>
      <c r="C703" s="365"/>
      <c r="D703" s="365"/>
      <c r="E703" s="365"/>
      <c r="F703" s="365"/>
      <c r="G703" s="365"/>
      <c r="H703" s="352"/>
      <c r="I703" s="108"/>
      <c r="J703" s="108"/>
    </row>
    <row r="704" spans="2:13" ht="33" hidden="1" customHeight="1" outlineLevel="1" x14ac:dyDescent="0.25">
      <c r="B704" s="321" t="s">
        <v>1197</v>
      </c>
      <c r="C704" s="322"/>
      <c r="D704" s="323"/>
      <c r="E704" s="324"/>
      <c r="F704" s="324"/>
      <c r="G704" s="324"/>
      <c r="H704" s="325"/>
      <c r="I704" s="108"/>
      <c r="J704" t="str">
        <f>LEFT(D707,1)</f>
        <v/>
      </c>
      <c r="K704" s="121" t="str">
        <f>IF(D707="","",IF(J704=J702,"","Projektová aktivita nespadá pod zvolený typ aktivity (shodná počáteční písmena)"))</f>
        <v/>
      </c>
    </row>
    <row r="705" spans="2:13" ht="15.75" hidden="1" customHeight="1" outlineLevel="1" x14ac:dyDescent="0.25">
      <c r="B705" s="321" t="s">
        <v>86</v>
      </c>
      <c r="C705" s="322"/>
      <c r="D705" s="318"/>
      <c r="E705" s="319"/>
      <c r="F705" s="319"/>
      <c r="G705" s="319"/>
      <c r="H705" s="320"/>
      <c r="I705" s="108"/>
      <c r="J705" s="108"/>
    </row>
    <row r="706" spans="2:13" ht="15.75" hidden="1" customHeight="1" outlineLevel="1" x14ac:dyDescent="0.25">
      <c r="B706" s="321" t="s">
        <v>1198</v>
      </c>
      <c r="C706" s="322"/>
      <c r="D706" s="323" t="s">
        <v>1312</v>
      </c>
      <c r="E706" s="324"/>
      <c r="F706" s="324"/>
      <c r="G706" s="324"/>
      <c r="H706" s="325"/>
      <c r="I706" s="108"/>
      <c r="J706" s="108"/>
    </row>
    <row r="707" spans="2:13" ht="16.5" hidden="1" outlineLevel="1" x14ac:dyDescent="0.25">
      <c r="B707" s="321" t="s">
        <v>87</v>
      </c>
      <c r="C707" s="322"/>
      <c r="D707" s="345"/>
      <c r="E707" s="346"/>
      <c r="F707" s="346"/>
      <c r="G707" s="346"/>
      <c r="H707" s="347"/>
      <c r="I707" s="108"/>
      <c r="J707" s="108"/>
    </row>
    <row r="708" spans="2:13" ht="16.5" hidden="1" outlineLevel="1" x14ac:dyDescent="0.25">
      <c r="B708" s="363" t="s">
        <v>1199</v>
      </c>
      <c r="C708" s="364"/>
      <c r="D708" s="369"/>
      <c r="E708" s="370"/>
      <c r="F708" s="370"/>
      <c r="G708" s="370"/>
      <c r="H708" s="371"/>
      <c r="I708" s="108"/>
      <c r="J708"/>
    </row>
    <row r="709" spans="2:13" ht="16.5" hidden="1" outlineLevel="1" x14ac:dyDescent="0.25">
      <c r="B709" s="363" t="s">
        <v>1200</v>
      </c>
      <c r="C709" s="364"/>
      <c r="D709" s="366" t="str">
        <f>IF(D707="","",LOOKUP(D707,Čiselník2!$H$52:$H$130,Čiselník2!$I$52:$I$130))</f>
        <v/>
      </c>
      <c r="E709" s="367"/>
      <c r="F709" s="367"/>
      <c r="G709" s="367"/>
      <c r="H709" s="368"/>
      <c r="I709" s="108"/>
      <c r="J709"/>
    </row>
    <row r="710" spans="2:13" ht="16.5" hidden="1" outlineLevel="1" x14ac:dyDescent="0.25">
      <c r="B710" s="321" t="s">
        <v>1201</v>
      </c>
      <c r="C710" s="322"/>
      <c r="D710" s="318"/>
      <c r="E710" s="319"/>
      <c r="F710" s="319"/>
      <c r="G710" s="319"/>
      <c r="H710" s="320"/>
      <c r="I710" s="108"/>
      <c r="J710"/>
      <c r="K710" s="38"/>
      <c r="M710" s="37"/>
    </row>
    <row r="711" spans="2:13" ht="16.5" hidden="1" outlineLevel="1" x14ac:dyDescent="0.25">
      <c r="B711" s="321" t="s">
        <v>1202</v>
      </c>
      <c r="C711" s="322"/>
      <c r="D711" s="318"/>
      <c r="E711" s="319"/>
      <c r="F711" s="319"/>
      <c r="G711" s="319"/>
      <c r="H711" s="320"/>
      <c r="I711" s="108"/>
      <c r="J711" s="108"/>
    </row>
    <row r="712" spans="2:13" ht="16.5" hidden="1" outlineLevel="1" x14ac:dyDescent="0.25">
      <c r="B712" s="321" t="s">
        <v>1203</v>
      </c>
      <c r="C712" s="322"/>
      <c r="D712" s="318"/>
      <c r="E712" s="319"/>
      <c r="F712" s="319"/>
      <c r="G712" s="319"/>
      <c r="H712" s="320"/>
      <c r="I712" s="108"/>
      <c r="J712" s="108"/>
    </row>
    <row r="713" spans="2:13" ht="15.75" hidden="1" customHeight="1" outlineLevel="1" x14ac:dyDescent="0.25">
      <c r="B713" s="321" t="s">
        <v>1204</v>
      </c>
      <c r="C713" s="322"/>
      <c r="D713" s="315"/>
      <c r="E713" s="316"/>
      <c r="F713" s="316"/>
      <c r="G713" s="316"/>
      <c r="H713" s="317"/>
      <c r="I713" s="108"/>
      <c r="J713" t="str">
        <f>LEFT(D716,1)</f>
        <v/>
      </c>
    </row>
    <row r="714" spans="2:13" ht="15.75" hidden="1" customHeight="1" outlineLevel="1" x14ac:dyDescent="0.25">
      <c r="B714" s="351"/>
      <c r="C714" s="365"/>
      <c r="D714" s="365"/>
      <c r="E714" s="365"/>
      <c r="F714" s="365"/>
      <c r="G714" s="365"/>
      <c r="H714" s="352"/>
      <c r="I714" s="108"/>
      <c r="J714" s="108"/>
    </row>
    <row r="715" spans="2:13" ht="33" hidden="1" customHeight="1" outlineLevel="1" x14ac:dyDescent="0.25">
      <c r="B715" s="321" t="s">
        <v>1197</v>
      </c>
      <c r="C715" s="322"/>
      <c r="D715" s="323"/>
      <c r="E715" s="324"/>
      <c r="F715" s="324"/>
      <c r="G715" s="324"/>
      <c r="H715" s="325"/>
      <c r="I715" s="108"/>
      <c r="J715" t="str">
        <f>LEFT(D718,1)</f>
        <v/>
      </c>
      <c r="K715" s="121" t="str">
        <f>IF(D718="","",IF(J715=J713,"","Projektová aktivita nespadá pod zvolený typ aktivity (shodná počáteční písmena)"))</f>
        <v/>
      </c>
    </row>
    <row r="716" spans="2:13" ht="15.75" hidden="1" customHeight="1" outlineLevel="1" x14ac:dyDescent="0.25">
      <c r="B716" s="321" t="s">
        <v>86</v>
      </c>
      <c r="C716" s="322"/>
      <c r="D716" s="318"/>
      <c r="E716" s="319"/>
      <c r="F716" s="319"/>
      <c r="G716" s="319"/>
      <c r="H716" s="320"/>
      <c r="I716" s="108"/>
      <c r="J716" s="108"/>
    </row>
    <row r="717" spans="2:13" ht="15.75" hidden="1" customHeight="1" outlineLevel="1" x14ac:dyDescent="0.25">
      <c r="B717" s="321" t="s">
        <v>1198</v>
      </c>
      <c r="C717" s="322"/>
      <c r="D717" s="323" t="s">
        <v>1312</v>
      </c>
      <c r="E717" s="324"/>
      <c r="F717" s="324"/>
      <c r="G717" s="324"/>
      <c r="H717" s="325"/>
      <c r="I717" s="108"/>
      <c r="J717" s="108"/>
    </row>
    <row r="718" spans="2:13" ht="16.5" hidden="1" outlineLevel="1" x14ac:dyDescent="0.25">
      <c r="B718" s="321" t="s">
        <v>87</v>
      </c>
      <c r="C718" s="322"/>
      <c r="D718" s="345"/>
      <c r="E718" s="346"/>
      <c r="F718" s="346"/>
      <c r="G718" s="346"/>
      <c r="H718" s="347"/>
      <c r="I718" s="108"/>
      <c r="J718" s="108"/>
    </row>
    <row r="719" spans="2:13" ht="16.5" hidden="1" outlineLevel="1" x14ac:dyDescent="0.25">
      <c r="B719" s="363" t="s">
        <v>1199</v>
      </c>
      <c r="C719" s="364"/>
      <c r="D719" s="369"/>
      <c r="E719" s="370"/>
      <c r="F719" s="370"/>
      <c r="G719" s="370"/>
      <c r="H719" s="371"/>
      <c r="I719" s="108"/>
      <c r="J719"/>
    </row>
    <row r="720" spans="2:13" ht="16.5" hidden="1" outlineLevel="1" x14ac:dyDescent="0.25">
      <c r="B720" s="363" t="s">
        <v>1200</v>
      </c>
      <c r="C720" s="364"/>
      <c r="D720" s="366" t="str">
        <f>IF(D718="","",LOOKUP(D718,Čiselník2!$H$52:$H$130,Čiselník2!$I$52:$I$130))</f>
        <v/>
      </c>
      <c r="E720" s="367"/>
      <c r="F720" s="367"/>
      <c r="G720" s="367"/>
      <c r="H720" s="368"/>
      <c r="I720" s="108"/>
      <c r="J720"/>
    </row>
    <row r="721" spans="2:13" ht="16.5" hidden="1" outlineLevel="1" x14ac:dyDescent="0.25">
      <c r="B721" s="321" t="s">
        <v>1201</v>
      </c>
      <c r="C721" s="322"/>
      <c r="D721" s="318"/>
      <c r="E721" s="319"/>
      <c r="F721" s="319"/>
      <c r="G721" s="319"/>
      <c r="H721" s="320"/>
      <c r="I721" s="108"/>
      <c r="J721"/>
      <c r="K721" s="38"/>
      <c r="M721" s="37"/>
    </row>
    <row r="722" spans="2:13" ht="16.5" hidden="1" outlineLevel="1" x14ac:dyDescent="0.25">
      <c r="B722" s="321" t="s">
        <v>1202</v>
      </c>
      <c r="C722" s="322"/>
      <c r="D722" s="318"/>
      <c r="E722" s="319"/>
      <c r="F722" s="319"/>
      <c r="G722" s="319"/>
      <c r="H722" s="320"/>
      <c r="I722" s="108"/>
      <c r="J722" s="108"/>
    </row>
    <row r="723" spans="2:13" ht="16.5" hidden="1" outlineLevel="1" x14ac:dyDescent="0.25">
      <c r="B723" s="321" t="s">
        <v>1203</v>
      </c>
      <c r="C723" s="322"/>
      <c r="D723" s="318"/>
      <c r="E723" s="319"/>
      <c r="F723" s="319"/>
      <c r="G723" s="319"/>
      <c r="H723" s="320"/>
      <c r="I723" s="108"/>
      <c r="J723" s="108"/>
    </row>
    <row r="724" spans="2:13" ht="15.75" hidden="1" customHeight="1" outlineLevel="1" x14ac:dyDescent="0.25">
      <c r="B724" s="321" t="s">
        <v>1204</v>
      </c>
      <c r="C724" s="322"/>
      <c r="D724" s="315"/>
      <c r="E724" s="316"/>
      <c r="F724" s="316"/>
      <c r="G724" s="316"/>
      <c r="H724" s="317"/>
      <c r="I724" s="108"/>
      <c r="J724" t="str">
        <f>LEFT(D727,1)</f>
        <v/>
      </c>
    </row>
    <row r="725" spans="2:13" ht="15.75" hidden="1" customHeight="1" outlineLevel="1" x14ac:dyDescent="0.25">
      <c r="B725" s="351"/>
      <c r="C725" s="365"/>
      <c r="D725" s="365"/>
      <c r="E725" s="365"/>
      <c r="F725" s="365"/>
      <c r="G725" s="365"/>
      <c r="H725" s="352"/>
      <c r="I725" s="108"/>
      <c r="J725" s="108"/>
    </row>
    <row r="726" spans="2:13" ht="33" hidden="1" customHeight="1" outlineLevel="1" x14ac:dyDescent="0.25">
      <c r="B726" s="321" t="s">
        <v>1197</v>
      </c>
      <c r="C726" s="322"/>
      <c r="D726" s="323"/>
      <c r="E726" s="324"/>
      <c r="F726" s="324"/>
      <c r="G726" s="324"/>
      <c r="H726" s="325"/>
      <c r="I726" s="108"/>
      <c r="J726" t="str">
        <f>LEFT(D729,1)</f>
        <v/>
      </c>
      <c r="K726" s="121" t="str">
        <f>IF(D729="","",IF(J726=J724,"","Projektová aktivita nespadá pod zvolený typ aktivity (shodná počáteční písmena)"))</f>
        <v/>
      </c>
    </row>
    <row r="727" spans="2:13" ht="15.75" hidden="1" customHeight="1" outlineLevel="1" x14ac:dyDescent="0.25">
      <c r="B727" s="321" t="s">
        <v>86</v>
      </c>
      <c r="C727" s="322"/>
      <c r="D727" s="318"/>
      <c r="E727" s="319"/>
      <c r="F727" s="319"/>
      <c r="G727" s="319"/>
      <c r="H727" s="320"/>
      <c r="I727" s="108"/>
      <c r="J727" s="108"/>
    </row>
    <row r="728" spans="2:13" ht="15.75" hidden="1" customHeight="1" outlineLevel="1" x14ac:dyDescent="0.25">
      <c r="B728" s="321" t="s">
        <v>1198</v>
      </c>
      <c r="C728" s="322"/>
      <c r="D728" s="323" t="s">
        <v>1312</v>
      </c>
      <c r="E728" s="324"/>
      <c r="F728" s="324"/>
      <c r="G728" s="324"/>
      <c r="H728" s="325"/>
      <c r="I728" s="108"/>
      <c r="J728" s="108"/>
    </row>
    <row r="729" spans="2:13" ht="16.5" hidden="1" outlineLevel="1" x14ac:dyDescent="0.25">
      <c r="B729" s="321" t="s">
        <v>87</v>
      </c>
      <c r="C729" s="322"/>
      <c r="D729" s="345"/>
      <c r="E729" s="346"/>
      <c r="F729" s="346"/>
      <c r="G729" s="346"/>
      <c r="H729" s="347"/>
      <c r="I729" s="108"/>
      <c r="J729" s="108"/>
    </row>
    <row r="730" spans="2:13" ht="16.5" hidden="1" outlineLevel="1" x14ac:dyDescent="0.25">
      <c r="B730" s="363" t="s">
        <v>1199</v>
      </c>
      <c r="C730" s="364"/>
      <c r="D730" s="369"/>
      <c r="E730" s="370"/>
      <c r="F730" s="370"/>
      <c r="G730" s="370"/>
      <c r="H730" s="371"/>
      <c r="I730" s="108"/>
      <c r="J730"/>
    </row>
    <row r="731" spans="2:13" ht="16.5" hidden="1" outlineLevel="1" x14ac:dyDescent="0.25">
      <c r="B731" s="363" t="s">
        <v>1200</v>
      </c>
      <c r="C731" s="364"/>
      <c r="D731" s="366" t="str">
        <f>IF(D729="","",LOOKUP(D729,Čiselník2!$H$52:$H$130,Čiselník2!$I$52:$I$130))</f>
        <v/>
      </c>
      <c r="E731" s="367"/>
      <c r="F731" s="367"/>
      <c r="G731" s="367"/>
      <c r="H731" s="368"/>
      <c r="I731" s="108"/>
      <c r="J731"/>
    </row>
    <row r="732" spans="2:13" ht="16.5" hidden="1" outlineLevel="1" x14ac:dyDescent="0.25">
      <c r="B732" s="321" t="s">
        <v>1201</v>
      </c>
      <c r="C732" s="322"/>
      <c r="D732" s="318"/>
      <c r="E732" s="319"/>
      <c r="F732" s="319"/>
      <c r="G732" s="319"/>
      <c r="H732" s="320"/>
      <c r="I732" s="108"/>
      <c r="J732"/>
      <c r="K732" s="38"/>
      <c r="M732" s="37"/>
    </row>
    <row r="733" spans="2:13" ht="16.5" hidden="1" outlineLevel="1" x14ac:dyDescent="0.25">
      <c r="B733" s="321" t="s">
        <v>1202</v>
      </c>
      <c r="C733" s="322"/>
      <c r="D733" s="318"/>
      <c r="E733" s="319"/>
      <c r="F733" s="319"/>
      <c r="G733" s="319"/>
      <c r="H733" s="320"/>
      <c r="I733" s="108"/>
      <c r="J733" s="108"/>
    </row>
    <row r="734" spans="2:13" ht="16.5" hidden="1" outlineLevel="1" x14ac:dyDescent="0.25">
      <c r="B734" s="321" t="s">
        <v>1203</v>
      </c>
      <c r="C734" s="322"/>
      <c r="D734" s="318"/>
      <c r="E734" s="319"/>
      <c r="F734" s="319"/>
      <c r="G734" s="319"/>
      <c r="H734" s="320"/>
      <c r="I734" s="108"/>
      <c r="J734" s="108"/>
    </row>
    <row r="735" spans="2:13" ht="15.75" hidden="1" customHeight="1" outlineLevel="1" x14ac:dyDescent="0.25">
      <c r="B735" s="321" t="s">
        <v>1204</v>
      </c>
      <c r="C735" s="322"/>
      <c r="D735" s="315"/>
      <c r="E735" s="316"/>
      <c r="F735" s="316"/>
      <c r="G735" s="316"/>
      <c r="H735" s="317"/>
      <c r="I735" s="108"/>
      <c r="J735" t="str">
        <f>LEFT(D738,1)</f>
        <v/>
      </c>
    </row>
    <row r="736" spans="2:13" ht="15.75" hidden="1" customHeight="1" outlineLevel="1" x14ac:dyDescent="0.25">
      <c r="B736" s="351"/>
      <c r="C736" s="365"/>
      <c r="D736" s="365"/>
      <c r="E736" s="365"/>
      <c r="F736" s="365"/>
      <c r="G736" s="365"/>
      <c r="H736" s="352"/>
      <c r="I736" s="108"/>
      <c r="J736" s="108"/>
    </row>
    <row r="737" spans="2:13" ht="33" hidden="1" customHeight="1" outlineLevel="1" x14ac:dyDescent="0.25">
      <c r="B737" s="321" t="s">
        <v>1197</v>
      </c>
      <c r="C737" s="322"/>
      <c r="D737" s="323"/>
      <c r="E737" s="324"/>
      <c r="F737" s="324"/>
      <c r="G737" s="324"/>
      <c r="H737" s="325"/>
      <c r="I737" s="108"/>
      <c r="J737" t="str">
        <f>LEFT(D740,1)</f>
        <v/>
      </c>
      <c r="K737" s="121" t="str">
        <f>IF(D740="","",IF(J737=J735,"","Projektová aktivita nespadá pod zvolený typ aktivity (shodná počáteční písmena)"))</f>
        <v/>
      </c>
    </row>
    <row r="738" spans="2:13" ht="15.75" hidden="1" customHeight="1" outlineLevel="1" x14ac:dyDescent="0.25">
      <c r="B738" s="321" t="s">
        <v>86</v>
      </c>
      <c r="C738" s="322"/>
      <c r="D738" s="318"/>
      <c r="E738" s="319"/>
      <c r="F738" s="319"/>
      <c r="G738" s="319"/>
      <c r="H738" s="320"/>
      <c r="I738" s="108"/>
      <c r="J738" s="108"/>
    </row>
    <row r="739" spans="2:13" ht="15.75" hidden="1" customHeight="1" outlineLevel="1" x14ac:dyDescent="0.25">
      <c r="B739" s="321" t="s">
        <v>1198</v>
      </c>
      <c r="C739" s="322"/>
      <c r="D739" s="323" t="s">
        <v>1312</v>
      </c>
      <c r="E739" s="324"/>
      <c r="F739" s="324"/>
      <c r="G739" s="324"/>
      <c r="H739" s="325"/>
      <c r="I739" s="108"/>
      <c r="J739" s="108"/>
    </row>
    <row r="740" spans="2:13" ht="16.5" hidden="1" outlineLevel="1" x14ac:dyDescent="0.25">
      <c r="B740" s="321" t="s">
        <v>87</v>
      </c>
      <c r="C740" s="322"/>
      <c r="D740" s="345"/>
      <c r="E740" s="346"/>
      <c r="F740" s="346"/>
      <c r="G740" s="346"/>
      <c r="H740" s="347"/>
      <c r="I740" s="108"/>
      <c r="J740" s="108"/>
    </row>
    <row r="741" spans="2:13" ht="16.5" hidden="1" outlineLevel="1" x14ac:dyDescent="0.25">
      <c r="B741" s="363" t="s">
        <v>1199</v>
      </c>
      <c r="C741" s="364"/>
      <c r="D741" s="369"/>
      <c r="E741" s="370"/>
      <c r="F741" s="370"/>
      <c r="G741" s="370"/>
      <c r="H741" s="371"/>
      <c r="I741" s="108"/>
      <c r="J741"/>
    </row>
    <row r="742" spans="2:13" ht="16.5" hidden="1" outlineLevel="1" x14ac:dyDescent="0.25">
      <c r="B742" s="363" t="s">
        <v>1200</v>
      </c>
      <c r="C742" s="364"/>
      <c r="D742" s="366" t="str">
        <f>IF(D740="","",LOOKUP(D740,Čiselník2!$H$52:$H$130,Čiselník2!$I$52:$I$130))</f>
        <v/>
      </c>
      <c r="E742" s="367"/>
      <c r="F742" s="367"/>
      <c r="G742" s="367"/>
      <c r="H742" s="368"/>
      <c r="I742" s="108"/>
      <c r="J742"/>
    </row>
    <row r="743" spans="2:13" ht="16.5" hidden="1" customHeight="1" outlineLevel="1" x14ac:dyDescent="0.25">
      <c r="B743" s="321" t="s">
        <v>1201</v>
      </c>
      <c r="C743" s="322"/>
      <c r="D743" s="318"/>
      <c r="E743" s="319"/>
      <c r="F743" s="319"/>
      <c r="G743" s="319"/>
      <c r="H743" s="320"/>
      <c r="I743" s="108"/>
      <c r="J743"/>
      <c r="K743" s="38"/>
      <c r="M743" s="37"/>
    </row>
    <row r="744" spans="2:13" ht="16.5" hidden="1" outlineLevel="1" x14ac:dyDescent="0.25">
      <c r="B744" s="321" t="s">
        <v>1202</v>
      </c>
      <c r="C744" s="322"/>
      <c r="D744" s="318"/>
      <c r="E744" s="319"/>
      <c r="F744" s="319"/>
      <c r="G744" s="319"/>
      <c r="H744" s="320"/>
      <c r="I744" s="108"/>
      <c r="J744" s="108"/>
    </row>
    <row r="745" spans="2:13" ht="16.5" hidden="1" outlineLevel="1" x14ac:dyDescent="0.25">
      <c r="B745" s="321" t="s">
        <v>1203</v>
      </c>
      <c r="C745" s="322"/>
      <c r="D745" s="318"/>
      <c r="E745" s="319"/>
      <c r="F745" s="319"/>
      <c r="G745" s="319"/>
      <c r="H745" s="320"/>
      <c r="I745" s="108"/>
      <c r="J745" s="108"/>
    </row>
    <row r="746" spans="2:13" ht="15.75" hidden="1" customHeight="1" outlineLevel="1" x14ac:dyDescent="0.25">
      <c r="B746" s="321" t="s">
        <v>1204</v>
      </c>
      <c r="C746" s="322"/>
      <c r="D746" s="315"/>
      <c r="E746" s="316"/>
      <c r="F746" s="316"/>
      <c r="G746" s="316"/>
      <c r="H746" s="317"/>
      <c r="I746" s="108"/>
      <c r="J746" t="str">
        <f>LEFT(D749,1)</f>
        <v/>
      </c>
    </row>
    <row r="747" spans="2:13" ht="15.75" hidden="1" customHeight="1" outlineLevel="1" x14ac:dyDescent="0.25">
      <c r="B747" s="351"/>
      <c r="C747" s="365"/>
      <c r="D747" s="365"/>
      <c r="E747" s="365"/>
      <c r="F747" s="365"/>
      <c r="G747" s="365"/>
      <c r="H747" s="352"/>
      <c r="I747" s="108"/>
      <c r="J747" s="108"/>
    </row>
    <row r="748" spans="2:13" ht="33" hidden="1" customHeight="1" outlineLevel="1" x14ac:dyDescent="0.25">
      <c r="B748" s="321" t="s">
        <v>1197</v>
      </c>
      <c r="C748" s="322"/>
      <c r="D748" s="323"/>
      <c r="E748" s="324"/>
      <c r="F748" s="324"/>
      <c r="G748" s="324"/>
      <c r="H748" s="325"/>
      <c r="I748" s="108"/>
      <c r="J748" t="str">
        <f>LEFT(D751,1)</f>
        <v/>
      </c>
      <c r="K748" s="121" t="str">
        <f>IF(D751="","",IF(J748=J746,"","Projektová aktivita nespadá pod zvolený typ aktivity (shodná počáteční písmena)"))</f>
        <v/>
      </c>
    </row>
    <row r="749" spans="2:13" ht="15.75" hidden="1" customHeight="1" outlineLevel="1" x14ac:dyDescent="0.25">
      <c r="B749" s="321" t="s">
        <v>86</v>
      </c>
      <c r="C749" s="322"/>
      <c r="D749" s="318"/>
      <c r="E749" s="319"/>
      <c r="F749" s="319"/>
      <c r="G749" s="319"/>
      <c r="H749" s="320"/>
      <c r="I749" s="108"/>
      <c r="J749" s="108"/>
    </row>
    <row r="750" spans="2:13" ht="15.75" hidden="1" customHeight="1" outlineLevel="1" x14ac:dyDescent="0.25">
      <c r="B750" s="321" t="s">
        <v>1198</v>
      </c>
      <c r="C750" s="322"/>
      <c r="D750" s="323" t="s">
        <v>1312</v>
      </c>
      <c r="E750" s="324"/>
      <c r="F750" s="324"/>
      <c r="G750" s="324"/>
      <c r="H750" s="325"/>
      <c r="I750" s="108"/>
      <c r="J750" s="108"/>
    </row>
    <row r="751" spans="2:13" ht="16.5" hidden="1" outlineLevel="1" x14ac:dyDescent="0.25">
      <c r="B751" s="321" t="s">
        <v>87</v>
      </c>
      <c r="C751" s="322"/>
      <c r="D751" s="345"/>
      <c r="E751" s="346"/>
      <c r="F751" s="346"/>
      <c r="G751" s="346"/>
      <c r="H751" s="347"/>
      <c r="I751" s="108"/>
      <c r="J751" s="108"/>
    </row>
    <row r="752" spans="2:13" ht="16.5" hidden="1" outlineLevel="1" x14ac:dyDescent="0.25">
      <c r="B752" s="363" t="s">
        <v>1199</v>
      </c>
      <c r="C752" s="364"/>
      <c r="D752" s="369"/>
      <c r="E752" s="370"/>
      <c r="F752" s="370"/>
      <c r="G752" s="370"/>
      <c r="H752" s="371"/>
      <c r="I752" s="108"/>
      <c r="J752"/>
    </row>
    <row r="753" spans="2:13" ht="16.5" hidden="1" outlineLevel="1" x14ac:dyDescent="0.25">
      <c r="B753" s="363" t="s">
        <v>1200</v>
      </c>
      <c r="C753" s="364"/>
      <c r="D753" s="366" t="str">
        <f>IF(D751="","",LOOKUP(D751,Čiselník2!$H$52:$H$130,Čiselník2!$I$52:$I$130))</f>
        <v/>
      </c>
      <c r="E753" s="367"/>
      <c r="F753" s="367"/>
      <c r="G753" s="367"/>
      <c r="H753" s="368"/>
      <c r="I753" s="108"/>
      <c r="J753"/>
    </row>
    <row r="754" spans="2:13" ht="16.5" hidden="1" outlineLevel="1" x14ac:dyDescent="0.25">
      <c r="B754" s="321" t="s">
        <v>1201</v>
      </c>
      <c r="C754" s="322"/>
      <c r="D754" s="318"/>
      <c r="E754" s="319"/>
      <c r="F754" s="319"/>
      <c r="G754" s="319"/>
      <c r="H754" s="320"/>
      <c r="I754" s="108"/>
      <c r="J754"/>
      <c r="K754" s="38"/>
      <c r="M754" s="37"/>
    </row>
    <row r="755" spans="2:13" ht="16.5" hidden="1" outlineLevel="1" x14ac:dyDescent="0.25">
      <c r="B755" s="321" t="s">
        <v>1202</v>
      </c>
      <c r="C755" s="322"/>
      <c r="D755" s="318"/>
      <c r="E755" s="319"/>
      <c r="F755" s="319"/>
      <c r="G755" s="319"/>
      <c r="H755" s="320"/>
      <c r="I755" s="108"/>
      <c r="J755" s="108"/>
    </row>
    <row r="756" spans="2:13" ht="16.5" hidden="1" outlineLevel="1" x14ac:dyDescent="0.25">
      <c r="B756" s="321" t="s">
        <v>1203</v>
      </c>
      <c r="C756" s="322"/>
      <c r="D756" s="318"/>
      <c r="E756" s="319"/>
      <c r="F756" s="319"/>
      <c r="G756" s="319"/>
      <c r="H756" s="320"/>
      <c r="I756" s="108"/>
      <c r="J756" s="108"/>
    </row>
    <row r="757" spans="2:13" ht="15.75" hidden="1" customHeight="1" outlineLevel="1" x14ac:dyDescent="0.25">
      <c r="B757" s="321" t="s">
        <v>1204</v>
      </c>
      <c r="C757" s="322"/>
      <c r="D757" s="315"/>
      <c r="E757" s="316"/>
      <c r="F757" s="316"/>
      <c r="G757" s="316"/>
      <c r="H757" s="317"/>
      <c r="I757" s="108"/>
      <c r="J757" t="str">
        <f>LEFT(D760,1)</f>
        <v/>
      </c>
    </row>
    <row r="758" spans="2:13" ht="15.75" hidden="1" customHeight="1" outlineLevel="1" x14ac:dyDescent="0.25">
      <c r="B758" s="351"/>
      <c r="C758" s="365"/>
      <c r="D758" s="365"/>
      <c r="E758" s="365"/>
      <c r="F758" s="365"/>
      <c r="G758" s="365"/>
      <c r="H758" s="352"/>
      <c r="I758" s="108"/>
      <c r="J758" s="108"/>
    </row>
    <row r="759" spans="2:13" ht="33" hidden="1" customHeight="1" outlineLevel="1" x14ac:dyDescent="0.25">
      <c r="B759" s="321" t="s">
        <v>1197</v>
      </c>
      <c r="C759" s="322"/>
      <c r="D759" s="323"/>
      <c r="E759" s="324"/>
      <c r="F759" s="324"/>
      <c r="G759" s="324"/>
      <c r="H759" s="325"/>
      <c r="I759" s="108"/>
      <c r="J759" t="str">
        <f>LEFT(D762,1)</f>
        <v/>
      </c>
      <c r="K759" s="121" t="str">
        <f>IF(D762="","",IF(J759=J757,"","Projektová aktivita nespadá pod zvolený typ aktivity (shodná počáteční písmena)"))</f>
        <v/>
      </c>
    </row>
    <row r="760" spans="2:13" ht="15.75" hidden="1" customHeight="1" outlineLevel="1" x14ac:dyDescent="0.25">
      <c r="B760" s="321" t="s">
        <v>86</v>
      </c>
      <c r="C760" s="322"/>
      <c r="D760" s="318"/>
      <c r="E760" s="319"/>
      <c r="F760" s="319"/>
      <c r="G760" s="319"/>
      <c r="H760" s="320"/>
      <c r="I760" s="108"/>
      <c r="J760" s="108"/>
    </row>
    <row r="761" spans="2:13" ht="15.75" hidden="1" customHeight="1" outlineLevel="1" x14ac:dyDescent="0.25">
      <c r="B761" s="321" t="s">
        <v>1198</v>
      </c>
      <c r="C761" s="322"/>
      <c r="D761" s="323" t="s">
        <v>1312</v>
      </c>
      <c r="E761" s="324"/>
      <c r="F761" s="324"/>
      <c r="G761" s="324"/>
      <c r="H761" s="325"/>
      <c r="I761" s="108"/>
      <c r="J761" s="108"/>
    </row>
    <row r="762" spans="2:13" ht="16.5" hidden="1" outlineLevel="1" x14ac:dyDescent="0.25">
      <c r="B762" s="321" t="s">
        <v>87</v>
      </c>
      <c r="C762" s="322"/>
      <c r="D762" s="345"/>
      <c r="E762" s="346"/>
      <c r="F762" s="346"/>
      <c r="G762" s="346"/>
      <c r="H762" s="347"/>
      <c r="I762" s="108"/>
      <c r="J762" s="108"/>
    </row>
    <row r="763" spans="2:13" ht="16.5" hidden="1" outlineLevel="1" x14ac:dyDescent="0.25">
      <c r="B763" s="363" t="s">
        <v>1199</v>
      </c>
      <c r="C763" s="364"/>
      <c r="D763" s="369"/>
      <c r="E763" s="370"/>
      <c r="F763" s="370"/>
      <c r="G763" s="370"/>
      <c r="H763" s="371"/>
      <c r="I763" s="108"/>
      <c r="J763"/>
    </row>
    <row r="764" spans="2:13" ht="16.5" hidden="1" outlineLevel="1" x14ac:dyDescent="0.25">
      <c r="B764" s="363" t="s">
        <v>1200</v>
      </c>
      <c r="C764" s="364"/>
      <c r="D764" s="366" t="str">
        <f>IF(D762="","",LOOKUP(D762,Čiselník2!$H$52:$H$130,Čiselník2!$I$52:$I$130))</f>
        <v/>
      </c>
      <c r="E764" s="367"/>
      <c r="F764" s="367"/>
      <c r="G764" s="367"/>
      <c r="H764" s="368"/>
      <c r="I764" s="108"/>
      <c r="J764"/>
    </row>
    <row r="765" spans="2:13" ht="15.75" hidden="1" customHeight="1" outlineLevel="1" x14ac:dyDescent="0.25">
      <c r="B765" s="321" t="s">
        <v>1201</v>
      </c>
      <c r="C765" s="322"/>
      <c r="D765" s="318"/>
      <c r="E765" s="319"/>
      <c r="F765" s="319"/>
      <c r="G765" s="319"/>
      <c r="H765" s="320"/>
      <c r="I765" s="108"/>
      <c r="J765"/>
      <c r="K765" s="38"/>
      <c r="M765" s="37"/>
    </row>
    <row r="766" spans="2:13" ht="16.5" hidden="1" outlineLevel="1" x14ac:dyDescent="0.25">
      <c r="B766" s="321" t="s">
        <v>1202</v>
      </c>
      <c r="C766" s="322"/>
      <c r="D766" s="318"/>
      <c r="E766" s="319"/>
      <c r="F766" s="319"/>
      <c r="G766" s="319"/>
      <c r="H766" s="320"/>
      <c r="I766" s="108"/>
      <c r="J766" s="108"/>
    </row>
    <row r="767" spans="2:13" ht="16.5" hidden="1" outlineLevel="1" x14ac:dyDescent="0.25">
      <c r="B767" s="321" t="s">
        <v>1203</v>
      </c>
      <c r="C767" s="322"/>
      <c r="D767" s="318"/>
      <c r="E767" s="319"/>
      <c r="F767" s="319"/>
      <c r="G767" s="319"/>
      <c r="H767" s="320"/>
      <c r="I767" s="108"/>
      <c r="J767" s="108"/>
    </row>
    <row r="768" spans="2:13" ht="15.75" hidden="1" customHeight="1" outlineLevel="1" x14ac:dyDescent="0.25">
      <c r="B768" s="321" t="s">
        <v>1204</v>
      </c>
      <c r="C768" s="322"/>
      <c r="D768" s="315"/>
      <c r="E768" s="316"/>
      <c r="F768" s="316"/>
      <c r="G768" s="316"/>
      <c r="H768" s="317"/>
      <c r="I768" s="108"/>
      <c r="J768" t="str">
        <f>LEFT(D771,1)</f>
        <v/>
      </c>
    </row>
    <row r="769" spans="2:13" ht="15.75" hidden="1" customHeight="1" outlineLevel="1" x14ac:dyDescent="0.25">
      <c r="B769" s="351"/>
      <c r="C769" s="365"/>
      <c r="D769" s="365"/>
      <c r="E769" s="365"/>
      <c r="F769" s="365"/>
      <c r="G769" s="365"/>
      <c r="H769" s="352"/>
      <c r="I769" s="108"/>
      <c r="J769" s="108"/>
    </row>
    <row r="770" spans="2:13" ht="33" hidden="1" customHeight="1" outlineLevel="1" x14ac:dyDescent="0.25">
      <c r="B770" s="321" t="s">
        <v>1197</v>
      </c>
      <c r="C770" s="322"/>
      <c r="D770" s="323"/>
      <c r="E770" s="324"/>
      <c r="F770" s="324"/>
      <c r="G770" s="324"/>
      <c r="H770" s="325"/>
      <c r="I770" s="108"/>
      <c r="J770" t="str">
        <f>LEFT(D773,1)</f>
        <v/>
      </c>
      <c r="K770" s="121" t="str">
        <f>IF(D773="","",IF(J770=J768,"","Projektová aktivita nespadá pod zvolený typ aktivity (shodná počáteční písmena)"))</f>
        <v/>
      </c>
    </row>
    <row r="771" spans="2:13" ht="15.75" hidden="1" customHeight="1" outlineLevel="1" x14ac:dyDescent="0.25">
      <c r="B771" s="321" t="s">
        <v>86</v>
      </c>
      <c r="C771" s="322"/>
      <c r="D771" s="318"/>
      <c r="E771" s="319"/>
      <c r="F771" s="319"/>
      <c r="G771" s="319"/>
      <c r="H771" s="320"/>
      <c r="I771" s="108"/>
      <c r="J771" s="108"/>
    </row>
    <row r="772" spans="2:13" ht="15.75" hidden="1" customHeight="1" outlineLevel="1" x14ac:dyDescent="0.25">
      <c r="B772" s="321" t="s">
        <v>1198</v>
      </c>
      <c r="C772" s="322"/>
      <c r="D772" s="323" t="s">
        <v>1312</v>
      </c>
      <c r="E772" s="324"/>
      <c r="F772" s="324"/>
      <c r="G772" s="324"/>
      <c r="H772" s="325"/>
      <c r="I772" s="108"/>
      <c r="J772" s="108"/>
    </row>
    <row r="773" spans="2:13" ht="16.5" hidden="1" outlineLevel="1" x14ac:dyDescent="0.25">
      <c r="B773" s="321" t="s">
        <v>87</v>
      </c>
      <c r="C773" s="322"/>
      <c r="D773" s="345"/>
      <c r="E773" s="346"/>
      <c r="F773" s="346"/>
      <c r="G773" s="346"/>
      <c r="H773" s="347"/>
      <c r="I773" s="108"/>
      <c r="J773" s="108"/>
    </row>
    <row r="774" spans="2:13" ht="16.5" hidden="1" outlineLevel="1" x14ac:dyDescent="0.25">
      <c r="B774" s="363" t="s">
        <v>1199</v>
      </c>
      <c r="C774" s="364"/>
      <c r="D774" s="369"/>
      <c r="E774" s="370"/>
      <c r="F774" s="370"/>
      <c r="G774" s="370"/>
      <c r="H774" s="371"/>
      <c r="I774" s="108"/>
      <c r="J774"/>
    </row>
    <row r="775" spans="2:13" ht="16.5" hidden="1" outlineLevel="1" x14ac:dyDescent="0.25">
      <c r="B775" s="363" t="s">
        <v>1200</v>
      </c>
      <c r="C775" s="364"/>
      <c r="D775" s="366" t="str">
        <f>IF(D773="","",LOOKUP(D773,Čiselník2!$H$52:$H$130,Čiselník2!$I$52:$I$130))</f>
        <v/>
      </c>
      <c r="E775" s="367"/>
      <c r="F775" s="367"/>
      <c r="G775" s="367"/>
      <c r="H775" s="368"/>
      <c r="I775" s="108"/>
      <c r="J775"/>
    </row>
    <row r="776" spans="2:13" ht="16.5" hidden="1" customHeight="1" outlineLevel="1" x14ac:dyDescent="0.25">
      <c r="B776" s="321" t="s">
        <v>1201</v>
      </c>
      <c r="C776" s="322"/>
      <c r="D776" s="318"/>
      <c r="E776" s="319"/>
      <c r="F776" s="319"/>
      <c r="G776" s="319"/>
      <c r="H776" s="320"/>
      <c r="I776" s="108"/>
      <c r="J776"/>
      <c r="K776" s="38"/>
      <c r="M776" s="37"/>
    </row>
    <row r="777" spans="2:13" ht="16.5" hidden="1" outlineLevel="1" x14ac:dyDescent="0.25">
      <c r="B777" s="321" t="s">
        <v>1202</v>
      </c>
      <c r="C777" s="322"/>
      <c r="D777" s="318"/>
      <c r="E777" s="319"/>
      <c r="F777" s="319"/>
      <c r="G777" s="319"/>
      <c r="H777" s="320"/>
      <c r="I777" s="108"/>
      <c r="J777" s="108"/>
    </row>
    <row r="778" spans="2:13" ht="16.5" hidden="1" outlineLevel="1" x14ac:dyDescent="0.25">
      <c r="B778" s="321" t="s">
        <v>1203</v>
      </c>
      <c r="C778" s="322"/>
      <c r="D778" s="318"/>
      <c r="E778" s="319"/>
      <c r="F778" s="319"/>
      <c r="G778" s="319"/>
      <c r="H778" s="320"/>
      <c r="I778" s="108"/>
      <c r="J778" s="108"/>
    </row>
    <row r="779" spans="2:13" ht="15.75" hidden="1" customHeight="1" outlineLevel="1" x14ac:dyDescent="0.25">
      <c r="B779" s="321" t="s">
        <v>1204</v>
      </c>
      <c r="C779" s="322"/>
      <c r="D779" s="315"/>
      <c r="E779" s="316"/>
      <c r="F779" s="316"/>
      <c r="G779" s="316"/>
      <c r="H779" s="317"/>
      <c r="I779" s="108"/>
      <c r="J779" t="str">
        <f>LEFT(D782,1)</f>
        <v/>
      </c>
    </row>
    <row r="780" spans="2:13" ht="15.75" hidden="1" customHeight="1" outlineLevel="1" x14ac:dyDescent="0.25">
      <c r="B780" s="351"/>
      <c r="C780" s="365"/>
      <c r="D780" s="365"/>
      <c r="E780" s="365"/>
      <c r="F780" s="365"/>
      <c r="G780" s="365"/>
      <c r="H780" s="352"/>
      <c r="I780" s="108"/>
      <c r="J780" s="108"/>
    </row>
    <row r="781" spans="2:13" ht="33" hidden="1" customHeight="1" outlineLevel="1" x14ac:dyDescent="0.25">
      <c r="B781" s="321" t="s">
        <v>1197</v>
      </c>
      <c r="C781" s="322"/>
      <c r="D781" s="323"/>
      <c r="E781" s="324"/>
      <c r="F781" s="324"/>
      <c r="G781" s="324"/>
      <c r="H781" s="325"/>
      <c r="I781" s="108"/>
      <c r="J781" t="str">
        <f>LEFT(D784,1)</f>
        <v/>
      </c>
      <c r="K781" s="121" t="str">
        <f>IF(D784="","",IF(J781=J779,"","Projektová aktivita nespadá pod zvolený typ aktivity (shodná počáteční písmena)"))</f>
        <v/>
      </c>
    </row>
    <row r="782" spans="2:13" ht="15.75" hidden="1" customHeight="1" outlineLevel="1" x14ac:dyDescent="0.25">
      <c r="B782" s="321" t="s">
        <v>86</v>
      </c>
      <c r="C782" s="322"/>
      <c r="D782" s="318"/>
      <c r="E782" s="319"/>
      <c r="F782" s="319"/>
      <c r="G782" s="319"/>
      <c r="H782" s="320"/>
      <c r="I782" s="108"/>
      <c r="J782" s="108"/>
    </row>
    <row r="783" spans="2:13" ht="15.75" hidden="1" customHeight="1" outlineLevel="1" x14ac:dyDescent="0.25">
      <c r="B783" s="321" t="s">
        <v>1198</v>
      </c>
      <c r="C783" s="322"/>
      <c r="D783" s="323" t="s">
        <v>1312</v>
      </c>
      <c r="E783" s="324"/>
      <c r="F783" s="324"/>
      <c r="G783" s="324"/>
      <c r="H783" s="325"/>
      <c r="I783" s="108"/>
      <c r="J783" s="108"/>
    </row>
    <row r="784" spans="2:13" ht="16.5" hidden="1" outlineLevel="1" x14ac:dyDescent="0.25">
      <c r="B784" s="321" t="s">
        <v>87</v>
      </c>
      <c r="C784" s="322"/>
      <c r="D784" s="345"/>
      <c r="E784" s="346"/>
      <c r="F784" s="346"/>
      <c r="G784" s="346"/>
      <c r="H784" s="347"/>
      <c r="I784" s="108"/>
      <c r="J784" s="108"/>
    </row>
    <row r="785" spans="2:13" ht="16.5" hidden="1" outlineLevel="1" x14ac:dyDescent="0.25">
      <c r="B785" s="363" t="s">
        <v>1199</v>
      </c>
      <c r="C785" s="364"/>
      <c r="D785" s="369"/>
      <c r="E785" s="370"/>
      <c r="F785" s="370"/>
      <c r="G785" s="370"/>
      <c r="H785" s="371"/>
      <c r="I785" s="108"/>
      <c r="J785"/>
    </row>
    <row r="786" spans="2:13" ht="16.5" hidden="1" outlineLevel="1" x14ac:dyDescent="0.25">
      <c r="B786" s="363" t="s">
        <v>1200</v>
      </c>
      <c r="C786" s="364"/>
      <c r="D786" s="366" t="str">
        <f>IF(D784="","",LOOKUP(D784,Čiselník2!$H$52:$H$130,Čiselník2!$I$52:$I$130))</f>
        <v/>
      </c>
      <c r="E786" s="367"/>
      <c r="F786" s="367"/>
      <c r="G786" s="367"/>
      <c r="H786" s="368"/>
      <c r="I786" s="108"/>
      <c r="J786"/>
    </row>
    <row r="787" spans="2:13" ht="15.75" hidden="1" customHeight="1" outlineLevel="1" x14ac:dyDescent="0.25">
      <c r="B787" s="321" t="s">
        <v>1201</v>
      </c>
      <c r="C787" s="322"/>
      <c r="D787" s="318"/>
      <c r="E787" s="319"/>
      <c r="F787" s="319"/>
      <c r="G787" s="319"/>
      <c r="H787" s="320"/>
      <c r="I787" s="108"/>
      <c r="J787"/>
      <c r="K787" s="38"/>
      <c r="M787" s="37"/>
    </row>
    <row r="788" spans="2:13" ht="16.5" hidden="1" outlineLevel="1" x14ac:dyDescent="0.25">
      <c r="B788" s="321" t="s">
        <v>1202</v>
      </c>
      <c r="C788" s="322"/>
      <c r="D788" s="318"/>
      <c r="E788" s="319"/>
      <c r="F788" s="319"/>
      <c r="G788" s="319"/>
      <c r="H788" s="320"/>
      <c r="I788" s="108"/>
      <c r="J788" s="108"/>
    </row>
    <row r="789" spans="2:13" ht="16.5" hidden="1" outlineLevel="1" x14ac:dyDescent="0.25">
      <c r="B789" s="321" t="s">
        <v>1203</v>
      </c>
      <c r="C789" s="322"/>
      <c r="D789" s="318"/>
      <c r="E789" s="319"/>
      <c r="F789" s="319"/>
      <c r="G789" s="319"/>
      <c r="H789" s="320"/>
      <c r="I789" s="108"/>
      <c r="J789" s="108"/>
    </row>
    <row r="790" spans="2:13" ht="15.75" hidden="1" customHeight="1" outlineLevel="1" x14ac:dyDescent="0.25">
      <c r="B790" s="321" t="s">
        <v>1204</v>
      </c>
      <c r="C790" s="322"/>
      <c r="D790" s="315"/>
      <c r="E790" s="316"/>
      <c r="F790" s="316"/>
      <c r="G790" s="316"/>
      <c r="H790" s="317"/>
      <c r="I790" s="108"/>
      <c r="J790" t="str">
        <f>LEFT(D793,1)</f>
        <v/>
      </c>
    </row>
    <row r="791" spans="2:13" ht="15.75" hidden="1" customHeight="1" outlineLevel="1" x14ac:dyDescent="0.25">
      <c r="B791" s="351"/>
      <c r="C791" s="365"/>
      <c r="D791" s="365"/>
      <c r="E791" s="365"/>
      <c r="F791" s="365"/>
      <c r="G791" s="365"/>
      <c r="H791" s="352"/>
      <c r="I791" s="108"/>
      <c r="J791" s="108"/>
    </row>
    <row r="792" spans="2:13" ht="33" hidden="1" customHeight="1" outlineLevel="1" x14ac:dyDescent="0.25">
      <c r="B792" s="321" t="s">
        <v>1197</v>
      </c>
      <c r="C792" s="322"/>
      <c r="D792" s="323"/>
      <c r="E792" s="324"/>
      <c r="F792" s="324"/>
      <c r="G792" s="324"/>
      <c r="H792" s="325"/>
      <c r="I792" s="108"/>
      <c r="J792" t="str">
        <f>LEFT(D795,1)</f>
        <v/>
      </c>
      <c r="K792" s="121" t="str">
        <f>IF(D795="","",IF(J792=J790,"","Projektová aktivita nespadá pod zvolený typ aktivity (shodná počáteční písmena)"))</f>
        <v/>
      </c>
    </row>
    <row r="793" spans="2:13" ht="15.75" hidden="1" customHeight="1" outlineLevel="1" x14ac:dyDescent="0.25">
      <c r="B793" s="321" t="s">
        <v>86</v>
      </c>
      <c r="C793" s="322"/>
      <c r="D793" s="318"/>
      <c r="E793" s="319"/>
      <c r="F793" s="319"/>
      <c r="G793" s="319"/>
      <c r="H793" s="320"/>
      <c r="I793" s="108"/>
      <c r="J793" s="108"/>
    </row>
    <row r="794" spans="2:13" ht="15.75" hidden="1" customHeight="1" outlineLevel="1" x14ac:dyDescent="0.25">
      <c r="B794" s="321" t="s">
        <v>1198</v>
      </c>
      <c r="C794" s="322"/>
      <c r="D794" s="323" t="s">
        <v>1312</v>
      </c>
      <c r="E794" s="324"/>
      <c r="F794" s="324"/>
      <c r="G794" s="324"/>
      <c r="H794" s="325"/>
      <c r="I794" s="108"/>
      <c r="J794" s="108"/>
    </row>
    <row r="795" spans="2:13" ht="16.5" hidden="1" outlineLevel="1" x14ac:dyDescent="0.25">
      <c r="B795" s="321" t="s">
        <v>87</v>
      </c>
      <c r="C795" s="322"/>
      <c r="D795" s="345"/>
      <c r="E795" s="346"/>
      <c r="F795" s="346"/>
      <c r="G795" s="346"/>
      <c r="H795" s="347"/>
      <c r="I795" s="108"/>
      <c r="J795" s="108"/>
    </row>
    <row r="796" spans="2:13" ht="16.5" hidden="1" outlineLevel="1" x14ac:dyDescent="0.25">
      <c r="B796" s="363" t="s">
        <v>1199</v>
      </c>
      <c r="C796" s="364"/>
      <c r="D796" s="369"/>
      <c r="E796" s="370"/>
      <c r="F796" s="370"/>
      <c r="G796" s="370"/>
      <c r="H796" s="371"/>
      <c r="I796" s="108"/>
      <c r="J796"/>
    </row>
    <row r="797" spans="2:13" ht="16.5" hidden="1" outlineLevel="1" x14ac:dyDescent="0.25">
      <c r="B797" s="363" t="s">
        <v>1200</v>
      </c>
      <c r="C797" s="364"/>
      <c r="D797" s="366" t="str">
        <f>IF(D795="","",LOOKUP(D795,Čiselník2!$H$52:$H$130,Čiselník2!$I$52:$I$130))</f>
        <v/>
      </c>
      <c r="E797" s="367"/>
      <c r="F797" s="367"/>
      <c r="G797" s="367"/>
      <c r="H797" s="368"/>
      <c r="I797" s="108"/>
      <c r="J797"/>
    </row>
    <row r="798" spans="2:13" ht="16.5" hidden="1" outlineLevel="1" x14ac:dyDescent="0.25">
      <c r="B798" s="321" t="s">
        <v>1201</v>
      </c>
      <c r="C798" s="322"/>
      <c r="D798" s="318"/>
      <c r="E798" s="319"/>
      <c r="F798" s="319"/>
      <c r="G798" s="319"/>
      <c r="H798" s="320"/>
      <c r="I798" s="108"/>
      <c r="J798"/>
      <c r="K798" s="38"/>
      <c r="M798" s="37"/>
    </row>
    <row r="799" spans="2:13" ht="16.5" hidden="1" outlineLevel="1" x14ac:dyDescent="0.25">
      <c r="B799" s="321" t="s">
        <v>1202</v>
      </c>
      <c r="C799" s="322"/>
      <c r="D799" s="318"/>
      <c r="E799" s="319"/>
      <c r="F799" s="319"/>
      <c r="G799" s="319"/>
      <c r="H799" s="320"/>
      <c r="I799" s="108"/>
      <c r="J799" s="108"/>
    </row>
    <row r="800" spans="2:13" ht="16.5" hidden="1" outlineLevel="1" x14ac:dyDescent="0.25">
      <c r="B800" s="321" t="s">
        <v>1203</v>
      </c>
      <c r="C800" s="322"/>
      <c r="D800" s="318"/>
      <c r="E800" s="319"/>
      <c r="F800" s="319"/>
      <c r="G800" s="319"/>
      <c r="H800" s="320"/>
      <c r="I800" s="108"/>
      <c r="J800" s="108"/>
    </row>
    <row r="801" spans="2:13" ht="15.75" hidden="1" customHeight="1" outlineLevel="1" x14ac:dyDescent="0.25">
      <c r="B801" s="321" t="s">
        <v>1204</v>
      </c>
      <c r="C801" s="322"/>
      <c r="D801" s="315"/>
      <c r="E801" s="316"/>
      <c r="F801" s="316"/>
      <c r="G801" s="316"/>
      <c r="H801" s="317"/>
      <c r="I801" s="108"/>
      <c r="J801" t="str">
        <f>LEFT(D804,1)</f>
        <v/>
      </c>
    </row>
    <row r="802" spans="2:13" ht="15.75" hidden="1" customHeight="1" outlineLevel="1" x14ac:dyDescent="0.25">
      <c r="B802" s="351"/>
      <c r="C802" s="365"/>
      <c r="D802" s="365"/>
      <c r="E802" s="365"/>
      <c r="F802" s="365"/>
      <c r="G802" s="365"/>
      <c r="H802" s="352"/>
      <c r="I802" s="108"/>
      <c r="J802" s="108"/>
    </row>
    <row r="803" spans="2:13" ht="33" hidden="1" customHeight="1" outlineLevel="1" x14ac:dyDescent="0.25">
      <c r="B803" s="321" t="s">
        <v>1197</v>
      </c>
      <c r="C803" s="322"/>
      <c r="D803" s="323"/>
      <c r="E803" s="324"/>
      <c r="F803" s="324"/>
      <c r="G803" s="324"/>
      <c r="H803" s="325"/>
      <c r="I803" s="108"/>
      <c r="J803" t="str">
        <f>LEFT(D806,1)</f>
        <v/>
      </c>
      <c r="K803" s="121" t="str">
        <f>IF(D806="","",IF(J803=J801,"","Projektová aktivita nespadá pod zvolený typ aktivity (shodná počáteční písmena)"))</f>
        <v/>
      </c>
    </row>
    <row r="804" spans="2:13" ht="15.75" hidden="1" customHeight="1" outlineLevel="1" x14ac:dyDescent="0.25">
      <c r="B804" s="321" t="s">
        <v>86</v>
      </c>
      <c r="C804" s="322"/>
      <c r="D804" s="318"/>
      <c r="E804" s="319"/>
      <c r="F804" s="319"/>
      <c r="G804" s="319"/>
      <c r="H804" s="320"/>
      <c r="I804" s="108"/>
      <c r="J804" s="108"/>
    </row>
    <row r="805" spans="2:13" ht="15.75" hidden="1" customHeight="1" outlineLevel="1" x14ac:dyDescent="0.25">
      <c r="B805" s="321" t="s">
        <v>1198</v>
      </c>
      <c r="C805" s="322"/>
      <c r="D805" s="323" t="s">
        <v>1312</v>
      </c>
      <c r="E805" s="324"/>
      <c r="F805" s="324"/>
      <c r="G805" s="324"/>
      <c r="H805" s="325"/>
      <c r="I805" s="108"/>
      <c r="J805" s="108"/>
    </row>
    <row r="806" spans="2:13" ht="16.5" hidden="1" outlineLevel="1" x14ac:dyDescent="0.25">
      <c r="B806" s="321" t="s">
        <v>87</v>
      </c>
      <c r="C806" s="322"/>
      <c r="D806" s="345"/>
      <c r="E806" s="346"/>
      <c r="F806" s="346"/>
      <c r="G806" s="346"/>
      <c r="H806" s="347"/>
      <c r="I806" s="108"/>
      <c r="J806" s="108"/>
    </row>
    <row r="807" spans="2:13" ht="16.5" hidden="1" outlineLevel="1" x14ac:dyDescent="0.25">
      <c r="B807" s="363" t="s">
        <v>1199</v>
      </c>
      <c r="C807" s="364"/>
      <c r="D807" s="369"/>
      <c r="E807" s="370"/>
      <c r="F807" s="370"/>
      <c r="G807" s="370"/>
      <c r="H807" s="371"/>
      <c r="I807" s="108"/>
      <c r="J807"/>
    </row>
    <row r="808" spans="2:13" ht="16.5" hidden="1" outlineLevel="1" x14ac:dyDescent="0.25">
      <c r="B808" s="363" t="s">
        <v>1200</v>
      </c>
      <c r="C808" s="364"/>
      <c r="D808" s="366" t="str">
        <f>IF(D806="","",LOOKUP(D806,Čiselník2!$H$52:$H$130,Čiselník2!$I$52:$I$130))</f>
        <v/>
      </c>
      <c r="E808" s="367"/>
      <c r="F808" s="367"/>
      <c r="G808" s="367"/>
      <c r="H808" s="368"/>
      <c r="I808" s="108"/>
      <c r="J808"/>
    </row>
    <row r="809" spans="2:13" ht="16.5" hidden="1" outlineLevel="1" x14ac:dyDescent="0.25">
      <c r="B809" s="321" t="s">
        <v>1201</v>
      </c>
      <c r="C809" s="322"/>
      <c r="D809" s="318"/>
      <c r="E809" s="319"/>
      <c r="F809" s="319"/>
      <c r="G809" s="319"/>
      <c r="H809" s="320"/>
      <c r="I809" s="108"/>
      <c r="J809"/>
      <c r="K809" s="38"/>
      <c r="M809" s="37"/>
    </row>
    <row r="810" spans="2:13" ht="16.5" hidden="1" outlineLevel="1" x14ac:dyDescent="0.25">
      <c r="B810" s="321" t="s">
        <v>1202</v>
      </c>
      <c r="C810" s="322"/>
      <c r="D810" s="318"/>
      <c r="E810" s="319"/>
      <c r="F810" s="319"/>
      <c r="G810" s="319"/>
      <c r="H810" s="320"/>
      <c r="I810" s="108"/>
      <c r="J810" s="108"/>
    </row>
    <row r="811" spans="2:13" ht="16.5" hidden="1" outlineLevel="1" x14ac:dyDescent="0.25">
      <c r="B811" s="321" t="s">
        <v>1203</v>
      </c>
      <c r="C811" s="322"/>
      <c r="D811" s="318"/>
      <c r="E811" s="319"/>
      <c r="F811" s="319"/>
      <c r="G811" s="319"/>
      <c r="H811" s="320"/>
      <c r="I811" s="108"/>
      <c r="J811" s="108"/>
    </row>
    <row r="812" spans="2:13" ht="15.75" hidden="1" customHeight="1" outlineLevel="1" x14ac:dyDescent="0.25">
      <c r="B812" s="321" t="s">
        <v>1204</v>
      </c>
      <c r="C812" s="322"/>
      <c r="D812" s="315"/>
      <c r="E812" s="316"/>
      <c r="F812" s="316"/>
      <c r="G812" s="316"/>
      <c r="H812" s="317"/>
      <c r="I812" s="108"/>
      <c r="J812" t="str">
        <f>LEFT(D815,1)</f>
        <v/>
      </c>
    </row>
    <row r="813" spans="2:13" ht="15.75" hidden="1" customHeight="1" outlineLevel="1" x14ac:dyDescent="0.25">
      <c r="B813" s="351"/>
      <c r="C813" s="365"/>
      <c r="D813" s="365"/>
      <c r="E813" s="365"/>
      <c r="F813" s="365"/>
      <c r="G813" s="365"/>
      <c r="H813" s="352"/>
      <c r="I813" s="108"/>
      <c r="J813" s="108"/>
    </row>
    <row r="814" spans="2:13" ht="33" hidden="1" customHeight="1" outlineLevel="1" x14ac:dyDescent="0.25">
      <c r="B814" s="321" t="s">
        <v>1197</v>
      </c>
      <c r="C814" s="322"/>
      <c r="D814" s="323"/>
      <c r="E814" s="324"/>
      <c r="F814" s="324"/>
      <c r="G814" s="324"/>
      <c r="H814" s="325"/>
      <c r="I814" s="108"/>
      <c r="J814" t="str">
        <f>LEFT(D817,1)</f>
        <v/>
      </c>
      <c r="K814" s="121" t="str">
        <f>IF(D817="","",IF(J814=J812,"","Projektová aktivita nespadá pod zvolený typ aktivity (shodná počáteční písmena)"))</f>
        <v/>
      </c>
    </row>
    <row r="815" spans="2:13" ht="15.75" hidden="1" customHeight="1" outlineLevel="1" x14ac:dyDescent="0.25">
      <c r="B815" s="321" t="s">
        <v>86</v>
      </c>
      <c r="C815" s="322"/>
      <c r="D815" s="318"/>
      <c r="E815" s="319"/>
      <c r="F815" s="319"/>
      <c r="G815" s="319"/>
      <c r="H815" s="320"/>
      <c r="I815" s="108"/>
      <c r="J815" s="108"/>
    </row>
    <row r="816" spans="2:13" ht="15.75" hidden="1" customHeight="1" outlineLevel="1" x14ac:dyDescent="0.25">
      <c r="B816" s="321" t="s">
        <v>1198</v>
      </c>
      <c r="C816" s="322"/>
      <c r="D816" s="323" t="s">
        <v>1312</v>
      </c>
      <c r="E816" s="324"/>
      <c r="F816" s="324"/>
      <c r="G816" s="324"/>
      <c r="H816" s="325"/>
      <c r="I816" s="108"/>
      <c r="J816" s="108"/>
    </row>
    <row r="817" spans="2:13" ht="16.5" hidden="1" outlineLevel="1" x14ac:dyDescent="0.25">
      <c r="B817" s="321" t="s">
        <v>87</v>
      </c>
      <c r="C817" s="322"/>
      <c r="D817" s="345"/>
      <c r="E817" s="346"/>
      <c r="F817" s="346"/>
      <c r="G817" s="346"/>
      <c r="H817" s="347"/>
      <c r="I817" s="108"/>
      <c r="J817" s="108"/>
    </row>
    <row r="818" spans="2:13" ht="16.5" hidden="1" outlineLevel="1" x14ac:dyDescent="0.25">
      <c r="B818" s="363" t="s">
        <v>1199</v>
      </c>
      <c r="C818" s="364"/>
      <c r="D818" s="369"/>
      <c r="E818" s="370"/>
      <c r="F818" s="370"/>
      <c r="G818" s="370"/>
      <c r="H818" s="371"/>
      <c r="I818" s="108"/>
      <c r="J818"/>
    </row>
    <row r="819" spans="2:13" ht="16.5" hidden="1" outlineLevel="1" x14ac:dyDescent="0.25">
      <c r="B819" s="363" t="s">
        <v>1200</v>
      </c>
      <c r="C819" s="364"/>
      <c r="D819" s="366" t="str">
        <f>IF(D817="","",LOOKUP(D817,Čiselník2!$H$52:$H$130,Čiselník2!$I$52:$I$130))</f>
        <v/>
      </c>
      <c r="E819" s="367"/>
      <c r="F819" s="367"/>
      <c r="G819" s="367"/>
      <c r="H819" s="368"/>
      <c r="I819" s="108"/>
      <c r="J819"/>
    </row>
    <row r="820" spans="2:13" ht="16.5" hidden="1" outlineLevel="1" x14ac:dyDescent="0.25">
      <c r="B820" s="321" t="s">
        <v>1201</v>
      </c>
      <c r="C820" s="322"/>
      <c r="D820" s="318"/>
      <c r="E820" s="319"/>
      <c r="F820" s="319"/>
      <c r="G820" s="319"/>
      <c r="H820" s="320"/>
      <c r="I820" s="108"/>
      <c r="J820"/>
      <c r="K820" s="38"/>
      <c r="M820" s="37"/>
    </row>
    <row r="821" spans="2:13" ht="16.5" hidden="1" outlineLevel="1" x14ac:dyDescent="0.25">
      <c r="B821" s="321" t="s">
        <v>1202</v>
      </c>
      <c r="C821" s="322"/>
      <c r="D821" s="318"/>
      <c r="E821" s="319"/>
      <c r="F821" s="319"/>
      <c r="G821" s="319"/>
      <c r="H821" s="320"/>
      <c r="I821" s="108"/>
      <c r="J821" s="108"/>
    </row>
    <row r="822" spans="2:13" ht="16.5" hidden="1" outlineLevel="1" x14ac:dyDescent="0.25">
      <c r="B822" s="321" t="s">
        <v>1203</v>
      </c>
      <c r="C822" s="322"/>
      <c r="D822" s="318"/>
      <c r="E822" s="319"/>
      <c r="F822" s="319"/>
      <c r="G822" s="319"/>
      <c r="H822" s="320"/>
      <c r="I822" s="108"/>
      <c r="J822" s="108"/>
    </row>
    <row r="823" spans="2:13" ht="15.75" hidden="1" customHeight="1" outlineLevel="1" x14ac:dyDescent="0.25">
      <c r="B823" s="321" t="s">
        <v>1204</v>
      </c>
      <c r="C823" s="322"/>
      <c r="D823" s="315"/>
      <c r="E823" s="316"/>
      <c r="F823" s="316"/>
      <c r="G823" s="316"/>
      <c r="H823" s="317"/>
      <c r="I823" s="108"/>
      <c r="J823" t="str">
        <f>LEFT(D826,1)</f>
        <v/>
      </c>
    </row>
    <row r="824" spans="2:13" ht="15.75" hidden="1" customHeight="1" outlineLevel="1" x14ac:dyDescent="0.25">
      <c r="B824" s="351"/>
      <c r="C824" s="365"/>
      <c r="D824" s="365"/>
      <c r="E824" s="365"/>
      <c r="F824" s="365"/>
      <c r="G824" s="365"/>
      <c r="H824" s="352"/>
      <c r="I824" s="108"/>
      <c r="J824" s="108"/>
    </row>
    <row r="825" spans="2:13" ht="33" hidden="1" customHeight="1" outlineLevel="1" x14ac:dyDescent="0.25">
      <c r="B825" s="321" t="s">
        <v>1197</v>
      </c>
      <c r="C825" s="322"/>
      <c r="D825" s="323"/>
      <c r="E825" s="324"/>
      <c r="F825" s="324"/>
      <c r="G825" s="324"/>
      <c r="H825" s="325"/>
      <c r="I825" s="108"/>
      <c r="J825" t="str">
        <f>LEFT(D828,1)</f>
        <v/>
      </c>
      <c r="K825" s="121" t="str">
        <f>IF(D828="","",IF(J825=J823,"","Projektová aktivita nespadá pod zvolený typ aktivity (shodná počáteční písmena)"))</f>
        <v/>
      </c>
    </row>
    <row r="826" spans="2:13" ht="15.75" hidden="1" customHeight="1" outlineLevel="1" x14ac:dyDescent="0.25">
      <c r="B826" s="321" t="s">
        <v>86</v>
      </c>
      <c r="C826" s="322"/>
      <c r="D826" s="318"/>
      <c r="E826" s="319"/>
      <c r="F826" s="319"/>
      <c r="G826" s="319"/>
      <c r="H826" s="320"/>
      <c r="I826" s="108"/>
      <c r="J826" s="108"/>
    </row>
    <row r="827" spans="2:13" ht="15.75" hidden="1" customHeight="1" outlineLevel="1" x14ac:dyDescent="0.25">
      <c r="B827" s="321" t="s">
        <v>1198</v>
      </c>
      <c r="C827" s="322"/>
      <c r="D827" s="323" t="s">
        <v>1312</v>
      </c>
      <c r="E827" s="324"/>
      <c r="F827" s="324"/>
      <c r="G827" s="324"/>
      <c r="H827" s="325"/>
      <c r="I827" s="108"/>
      <c r="J827" s="108"/>
    </row>
    <row r="828" spans="2:13" ht="16.5" hidden="1" outlineLevel="1" x14ac:dyDescent="0.25">
      <c r="B828" s="321" t="s">
        <v>87</v>
      </c>
      <c r="C828" s="322"/>
      <c r="D828" s="345"/>
      <c r="E828" s="346"/>
      <c r="F828" s="346"/>
      <c r="G828" s="346"/>
      <c r="H828" s="347"/>
      <c r="I828" s="108"/>
      <c r="J828" s="108"/>
    </row>
    <row r="829" spans="2:13" ht="16.5" hidden="1" outlineLevel="1" x14ac:dyDescent="0.25">
      <c r="B829" s="363" t="s">
        <v>1199</v>
      </c>
      <c r="C829" s="364"/>
      <c r="D829" s="369"/>
      <c r="E829" s="370"/>
      <c r="F829" s="370"/>
      <c r="G829" s="370"/>
      <c r="H829" s="371"/>
      <c r="I829" s="108"/>
      <c r="J829"/>
    </row>
    <row r="830" spans="2:13" ht="16.5" hidden="1" outlineLevel="1" x14ac:dyDescent="0.25">
      <c r="B830" s="363" t="s">
        <v>1200</v>
      </c>
      <c r="C830" s="364"/>
      <c r="D830" s="366" t="str">
        <f>IF(D828="","",LOOKUP(D828,Čiselník2!$H$52:$H$130,Čiselník2!$I$52:$I$130))</f>
        <v/>
      </c>
      <c r="E830" s="367"/>
      <c r="F830" s="367"/>
      <c r="G830" s="367"/>
      <c r="H830" s="368"/>
      <c r="I830" s="108"/>
      <c r="J830"/>
    </row>
    <row r="831" spans="2:13" ht="16.5" hidden="1" outlineLevel="1" x14ac:dyDescent="0.25">
      <c r="B831" s="321" t="s">
        <v>1201</v>
      </c>
      <c r="C831" s="322"/>
      <c r="D831" s="318"/>
      <c r="E831" s="319"/>
      <c r="F831" s="319"/>
      <c r="G831" s="319"/>
      <c r="H831" s="320"/>
      <c r="I831" s="108"/>
      <c r="J831"/>
      <c r="K831" s="38"/>
      <c r="M831" s="37"/>
    </row>
    <row r="832" spans="2:13" ht="16.5" hidden="1" outlineLevel="1" x14ac:dyDescent="0.25">
      <c r="B832" s="321" t="s">
        <v>1202</v>
      </c>
      <c r="C832" s="322"/>
      <c r="D832" s="318"/>
      <c r="E832" s="319"/>
      <c r="F832" s="319"/>
      <c r="G832" s="319"/>
      <c r="H832" s="320"/>
      <c r="I832" s="108"/>
      <c r="J832" s="108"/>
    </row>
    <row r="833" spans="2:13" ht="16.5" hidden="1" outlineLevel="1" x14ac:dyDescent="0.25">
      <c r="B833" s="321" t="s">
        <v>1203</v>
      </c>
      <c r="C833" s="322"/>
      <c r="D833" s="318"/>
      <c r="E833" s="319"/>
      <c r="F833" s="319"/>
      <c r="G833" s="319"/>
      <c r="H833" s="320"/>
      <c r="I833" s="108"/>
      <c r="J833" s="108"/>
    </row>
    <row r="834" spans="2:13" ht="15.75" hidden="1" customHeight="1" outlineLevel="1" x14ac:dyDescent="0.25">
      <c r="B834" s="321" t="s">
        <v>1204</v>
      </c>
      <c r="C834" s="322"/>
      <c r="D834" s="315"/>
      <c r="E834" s="316"/>
      <c r="F834" s="316"/>
      <c r="G834" s="316"/>
      <c r="H834" s="317"/>
      <c r="I834" s="108"/>
      <c r="J834" t="str">
        <f>LEFT(D837,1)</f>
        <v/>
      </c>
    </row>
    <row r="835" spans="2:13" ht="15.75" hidden="1" customHeight="1" outlineLevel="1" x14ac:dyDescent="0.25">
      <c r="B835" s="351"/>
      <c r="C835" s="365"/>
      <c r="D835" s="365"/>
      <c r="E835" s="365"/>
      <c r="F835" s="365"/>
      <c r="G835" s="365"/>
      <c r="H835" s="352"/>
      <c r="I835" s="108"/>
      <c r="J835" s="108"/>
    </row>
    <row r="836" spans="2:13" ht="33" hidden="1" customHeight="1" outlineLevel="1" x14ac:dyDescent="0.25">
      <c r="B836" s="321" t="s">
        <v>1197</v>
      </c>
      <c r="C836" s="322"/>
      <c r="D836" s="323"/>
      <c r="E836" s="324"/>
      <c r="F836" s="324"/>
      <c r="G836" s="324"/>
      <c r="H836" s="325"/>
      <c r="I836" s="108"/>
      <c r="J836" t="str">
        <f>LEFT(D839,1)</f>
        <v/>
      </c>
      <c r="K836" s="121" t="str">
        <f>IF(D839="","",IF(J836=J834,"","Projektová aktivita nespadá pod zvolený typ aktivity (shodná počáteční písmena)"))</f>
        <v/>
      </c>
    </row>
    <row r="837" spans="2:13" ht="15.75" hidden="1" customHeight="1" outlineLevel="1" x14ac:dyDescent="0.25">
      <c r="B837" s="321" t="s">
        <v>86</v>
      </c>
      <c r="C837" s="322"/>
      <c r="D837" s="318"/>
      <c r="E837" s="319"/>
      <c r="F837" s="319"/>
      <c r="G837" s="319"/>
      <c r="H837" s="320"/>
      <c r="I837" s="108"/>
      <c r="J837" s="108"/>
    </row>
    <row r="838" spans="2:13" ht="15.75" hidden="1" customHeight="1" outlineLevel="1" x14ac:dyDescent="0.25">
      <c r="B838" s="321" t="s">
        <v>1198</v>
      </c>
      <c r="C838" s="322"/>
      <c r="D838" s="323" t="s">
        <v>1312</v>
      </c>
      <c r="E838" s="324"/>
      <c r="F838" s="324"/>
      <c r="G838" s="324"/>
      <c r="H838" s="325"/>
      <c r="I838" s="108"/>
      <c r="J838" s="108"/>
    </row>
    <row r="839" spans="2:13" ht="16.5" hidden="1" outlineLevel="1" x14ac:dyDescent="0.25">
      <c r="B839" s="321" t="s">
        <v>87</v>
      </c>
      <c r="C839" s="322"/>
      <c r="D839" s="345"/>
      <c r="E839" s="346"/>
      <c r="F839" s="346"/>
      <c r="G839" s="346"/>
      <c r="H839" s="347"/>
      <c r="I839" s="108"/>
      <c r="J839" s="108"/>
    </row>
    <row r="840" spans="2:13" ht="16.5" hidden="1" outlineLevel="1" x14ac:dyDescent="0.25">
      <c r="B840" s="363" t="s">
        <v>1199</v>
      </c>
      <c r="C840" s="364"/>
      <c r="D840" s="369"/>
      <c r="E840" s="370"/>
      <c r="F840" s="370"/>
      <c r="G840" s="370"/>
      <c r="H840" s="371"/>
      <c r="I840" s="108"/>
      <c r="J840"/>
    </row>
    <row r="841" spans="2:13" ht="16.5" hidden="1" outlineLevel="1" x14ac:dyDescent="0.25">
      <c r="B841" s="363" t="s">
        <v>1200</v>
      </c>
      <c r="C841" s="364"/>
      <c r="D841" s="366" t="str">
        <f>IF(D839="","",LOOKUP(D839,Čiselník2!$H$52:$H$130,Čiselník2!$I$52:$I$130))</f>
        <v/>
      </c>
      <c r="E841" s="367"/>
      <c r="F841" s="367"/>
      <c r="G841" s="367"/>
      <c r="H841" s="368"/>
      <c r="I841" s="108"/>
      <c r="J841"/>
    </row>
    <row r="842" spans="2:13" ht="16.5" hidden="1" outlineLevel="1" x14ac:dyDescent="0.25">
      <c r="B842" s="321" t="s">
        <v>1201</v>
      </c>
      <c r="C842" s="322"/>
      <c r="D842" s="318"/>
      <c r="E842" s="319"/>
      <c r="F842" s="319"/>
      <c r="G842" s="319"/>
      <c r="H842" s="320"/>
      <c r="I842" s="108"/>
      <c r="J842"/>
      <c r="K842" s="38"/>
      <c r="M842" s="37"/>
    </row>
    <row r="843" spans="2:13" ht="16.5" hidden="1" outlineLevel="1" x14ac:dyDescent="0.25">
      <c r="B843" s="321" t="s">
        <v>1202</v>
      </c>
      <c r="C843" s="322"/>
      <c r="D843" s="318"/>
      <c r="E843" s="319"/>
      <c r="F843" s="319"/>
      <c r="G843" s="319"/>
      <c r="H843" s="320"/>
      <c r="I843" s="108"/>
      <c r="J843" s="108"/>
    </row>
    <row r="844" spans="2:13" ht="16.5" hidden="1" outlineLevel="1" x14ac:dyDescent="0.25">
      <c r="B844" s="321" t="s">
        <v>1203</v>
      </c>
      <c r="C844" s="322"/>
      <c r="D844" s="318"/>
      <c r="E844" s="319"/>
      <c r="F844" s="319"/>
      <c r="G844" s="319"/>
      <c r="H844" s="320"/>
      <c r="I844" s="108"/>
      <c r="J844" s="108"/>
    </row>
    <row r="845" spans="2:13" ht="15.75" hidden="1" customHeight="1" outlineLevel="1" x14ac:dyDescent="0.25">
      <c r="B845" s="321" t="s">
        <v>1204</v>
      </c>
      <c r="C845" s="322"/>
      <c r="D845" s="315"/>
      <c r="E845" s="316"/>
      <c r="F845" s="316"/>
      <c r="G845" s="316"/>
      <c r="H845" s="317"/>
      <c r="I845" s="108"/>
      <c r="J845" t="str">
        <f>LEFT(D848,1)</f>
        <v/>
      </c>
    </row>
    <row r="846" spans="2:13" ht="15.75" hidden="1" customHeight="1" outlineLevel="1" x14ac:dyDescent="0.25">
      <c r="B846" s="351"/>
      <c r="C846" s="365"/>
      <c r="D846" s="365"/>
      <c r="E846" s="365"/>
      <c r="F846" s="365"/>
      <c r="G846" s="365"/>
      <c r="H846" s="352"/>
      <c r="I846" s="108"/>
      <c r="J846" s="108"/>
    </row>
    <row r="847" spans="2:13" ht="33" hidden="1" customHeight="1" outlineLevel="1" x14ac:dyDescent="0.25">
      <c r="B847" s="321" t="s">
        <v>1197</v>
      </c>
      <c r="C847" s="322"/>
      <c r="D847" s="323"/>
      <c r="E847" s="324"/>
      <c r="F847" s="324"/>
      <c r="G847" s="324"/>
      <c r="H847" s="325"/>
      <c r="I847" s="108"/>
      <c r="J847" t="str">
        <f>LEFT(D850,1)</f>
        <v/>
      </c>
      <c r="K847" s="121" t="str">
        <f>IF(D850="","",IF(J847=J845,"","Projektová aktivita nespadá pod zvolený typ aktivity (shodná počáteční písmena)"))</f>
        <v/>
      </c>
    </row>
    <row r="848" spans="2:13" ht="15.75" hidden="1" customHeight="1" outlineLevel="1" x14ac:dyDescent="0.25">
      <c r="B848" s="321" t="s">
        <v>86</v>
      </c>
      <c r="C848" s="322"/>
      <c r="D848" s="318"/>
      <c r="E848" s="319"/>
      <c r="F848" s="319"/>
      <c r="G848" s="319"/>
      <c r="H848" s="320"/>
      <c r="I848" s="108"/>
      <c r="J848" s="108"/>
    </row>
    <row r="849" spans="2:13" ht="15.75" hidden="1" customHeight="1" outlineLevel="1" x14ac:dyDescent="0.25">
      <c r="B849" s="321" t="s">
        <v>1198</v>
      </c>
      <c r="C849" s="322"/>
      <c r="D849" s="323" t="s">
        <v>1312</v>
      </c>
      <c r="E849" s="324"/>
      <c r="F849" s="324"/>
      <c r="G849" s="324"/>
      <c r="H849" s="325"/>
      <c r="I849" s="108"/>
      <c r="J849" s="108"/>
    </row>
    <row r="850" spans="2:13" ht="16.5" hidden="1" outlineLevel="1" x14ac:dyDescent="0.25">
      <c r="B850" s="321" t="s">
        <v>87</v>
      </c>
      <c r="C850" s="322"/>
      <c r="D850" s="345"/>
      <c r="E850" s="346"/>
      <c r="F850" s="346"/>
      <c r="G850" s="346"/>
      <c r="H850" s="347"/>
      <c r="I850" s="108"/>
      <c r="J850" s="108"/>
    </row>
    <row r="851" spans="2:13" ht="16.5" hidden="1" outlineLevel="1" x14ac:dyDescent="0.25">
      <c r="B851" s="363" t="s">
        <v>1199</v>
      </c>
      <c r="C851" s="364"/>
      <c r="D851" s="369"/>
      <c r="E851" s="370"/>
      <c r="F851" s="370"/>
      <c r="G851" s="370"/>
      <c r="H851" s="371"/>
      <c r="I851" s="108"/>
      <c r="J851"/>
    </row>
    <row r="852" spans="2:13" ht="16.5" hidden="1" outlineLevel="1" x14ac:dyDescent="0.25">
      <c r="B852" s="363" t="s">
        <v>1200</v>
      </c>
      <c r="C852" s="364"/>
      <c r="D852" s="366" t="str">
        <f>IF(D850="","",LOOKUP(D850,Čiselník2!$H$52:$H$130,Čiselník2!$I$52:$I$130))</f>
        <v/>
      </c>
      <c r="E852" s="367"/>
      <c r="F852" s="367"/>
      <c r="G852" s="367"/>
      <c r="H852" s="368"/>
      <c r="I852" s="108"/>
      <c r="J852"/>
    </row>
    <row r="853" spans="2:13" ht="16.5" hidden="1" outlineLevel="1" x14ac:dyDescent="0.25">
      <c r="B853" s="321" t="s">
        <v>1201</v>
      </c>
      <c r="C853" s="322"/>
      <c r="D853" s="318"/>
      <c r="E853" s="319"/>
      <c r="F853" s="319"/>
      <c r="G853" s="319"/>
      <c r="H853" s="320"/>
      <c r="I853" s="108"/>
      <c r="J853"/>
      <c r="K853" s="38"/>
      <c r="M853" s="37"/>
    </row>
    <row r="854" spans="2:13" ht="16.5" hidden="1" outlineLevel="1" x14ac:dyDescent="0.25">
      <c r="B854" s="321" t="s">
        <v>1202</v>
      </c>
      <c r="C854" s="322"/>
      <c r="D854" s="318"/>
      <c r="E854" s="319"/>
      <c r="F854" s="319"/>
      <c r="G854" s="319"/>
      <c r="H854" s="320"/>
      <c r="I854" s="108"/>
      <c r="J854" s="108"/>
    </row>
    <row r="855" spans="2:13" ht="16.5" hidden="1" outlineLevel="1" x14ac:dyDescent="0.25">
      <c r="B855" s="321" t="s">
        <v>1203</v>
      </c>
      <c r="C855" s="322"/>
      <c r="D855" s="318"/>
      <c r="E855" s="319"/>
      <c r="F855" s="319"/>
      <c r="G855" s="319"/>
      <c r="H855" s="320"/>
      <c r="I855" s="108"/>
      <c r="J855" s="108"/>
    </row>
    <row r="856" spans="2:13" ht="15.75" hidden="1" customHeight="1" outlineLevel="1" x14ac:dyDescent="0.25">
      <c r="B856" s="321" t="s">
        <v>1204</v>
      </c>
      <c r="C856" s="322"/>
      <c r="D856" s="315"/>
      <c r="E856" s="316"/>
      <c r="F856" s="316"/>
      <c r="G856" s="316"/>
      <c r="H856" s="317"/>
      <c r="I856" s="108"/>
      <c r="J856" t="str">
        <f>LEFT(D859,1)</f>
        <v/>
      </c>
    </row>
    <row r="857" spans="2:13" ht="15.75" hidden="1" customHeight="1" outlineLevel="1" x14ac:dyDescent="0.25">
      <c r="B857" s="351"/>
      <c r="C857" s="365"/>
      <c r="D857" s="365"/>
      <c r="E857" s="365"/>
      <c r="F857" s="365"/>
      <c r="G857" s="365"/>
      <c r="H857" s="352"/>
      <c r="I857" s="108"/>
      <c r="J857" s="108"/>
    </row>
    <row r="858" spans="2:13" ht="33" hidden="1" customHeight="1" outlineLevel="1" x14ac:dyDescent="0.25">
      <c r="B858" s="321" t="s">
        <v>1197</v>
      </c>
      <c r="C858" s="322"/>
      <c r="D858" s="323"/>
      <c r="E858" s="324"/>
      <c r="F858" s="324"/>
      <c r="G858" s="324"/>
      <c r="H858" s="325"/>
      <c r="I858" s="108"/>
      <c r="J858" t="str">
        <f>LEFT(D861,1)</f>
        <v/>
      </c>
      <c r="K858" s="121" t="str">
        <f>IF(D861="","",IF(J858=J856,"","Projektová aktivita nespadá pod zvolený typ aktivity (shodná počáteční písmena)"))</f>
        <v/>
      </c>
    </row>
    <row r="859" spans="2:13" ht="15.75" hidden="1" customHeight="1" outlineLevel="1" x14ac:dyDescent="0.25">
      <c r="B859" s="321" t="s">
        <v>86</v>
      </c>
      <c r="C859" s="322"/>
      <c r="D859" s="318"/>
      <c r="E859" s="319"/>
      <c r="F859" s="319"/>
      <c r="G859" s="319"/>
      <c r="H859" s="320"/>
      <c r="I859" s="108"/>
      <c r="J859" s="108"/>
    </row>
    <row r="860" spans="2:13" ht="15.75" hidden="1" customHeight="1" outlineLevel="1" x14ac:dyDescent="0.25">
      <c r="B860" s="321" t="s">
        <v>1198</v>
      </c>
      <c r="C860" s="322"/>
      <c r="D860" s="323" t="s">
        <v>1312</v>
      </c>
      <c r="E860" s="324"/>
      <c r="F860" s="324"/>
      <c r="G860" s="324"/>
      <c r="H860" s="325"/>
      <c r="I860" s="108"/>
      <c r="J860" s="108"/>
    </row>
    <row r="861" spans="2:13" ht="16.5" hidden="1" outlineLevel="1" x14ac:dyDescent="0.25">
      <c r="B861" s="321" t="s">
        <v>87</v>
      </c>
      <c r="C861" s="322"/>
      <c r="D861" s="345"/>
      <c r="E861" s="346"/>
      <c r="F861" s="346"/>
      <c r="G861" s="346"/>
      <c r="H861" s="347"/>
      <c r="I861" s="108"/>
      <c r="J861" s="108"/>
    </row>
    <row r="862" spans="2:13" ht="16.5" hidden="1" outlineLevel="1" x14ac:dyDescent="0.25">
      <c r="B862" s="363" t="s">
        <v>1199</v>
      </c>
      <c r="C862" s="364"/>
      <c r="D862" s="369"/>
      <c r="E862" s="370"/>
      <c r="F862" s="370"/>
      <c r="G862" s="370"/>
      <c r="H862" s="371"/>
      <c r="I862" s="108"/>
      <c r="J862"/>
    </row>
    <row r="863" spans="2:13" ht="16.5" hidden="1" outlineLevel="1" x14ac:dyDescent="0.25">
      <c r="B863" s="363" t="s">
        <v>1200</v>
      </c>
      <c r="C863" s="364"/>
      <c r="D863" s="366" t="str">
        <f>IF(D861="","",LOOKUP(D861,Čiselník2!$H$52:$H$130,Čiselník2!$I$52:$I$130))</f>
        <v/>
      </c>
      <c r="E863" s="367"/>
      <c r="F863" s="367"/>
      <c r="G863" s="367"/>
      <c r="H863" s="368"/>
      <c r="I863" s="108"/>
      <c r="J863"/>
    </row>
    <row r="864" spans="2:13" ht="16.5" hidden="1" outlineLevel="1" x14ac:dyDescent="0.25">
      <c r="B864" s="321" t="s">
        <v>1201</v>
      </c>
      <c r="C864" s="322"/>
      <c r="D864" s="318"/>
      <c r="E864" s="319"/>
      <c r="F864" s="319"/>
      <c r="G864" s="319"/>
      <c r="H864" s="320"/>
      <c r="I864" s="108"/>
      <c r="J864"/>
      <c r="K864" s="38"/>
      <c r="M864" s="37"/>
    </row>
    <row r="865" spans="2:13" ht="16.5" hidden="1" outlineLevel="1" x14ac:dyDescent="0.25">
      <c r="B865" s="321" t="s">
        <v>1202</v>
      </c>
      <c r="C865" s="322"/>
      <c r="D865" s="318"/>
      <c r="E865" s="319"/>
      <c r="F865" s="319"/>
      <c r="G865" s="319"/>
      <c r="H865" s="320"/>
      <c r="I865" s="108"/>
      <c r="J865" s="108"/>
    </row>
    <row r="866" spans="2:13" ht="16.5" hidden="1" outlineLevel="1" x14ac:dyDescent="0.25">
      <c r="B866" s="321" t="s">
        <v>1203</v>
      </c>
      <c r="C866" s="322"/>
      <c r="D866" s="318"/>
      <c r="E866" s="319"/>
      <c r="F866" s="319"/>
      <c r="G866" s="319"/>
      <c r="H866" s="320"/>
      <c r="I866" s="108"/>
      <c r="J866" s="108"/>
    </row>
    <row r="867" spans="2:13" ht="15.75" hidden="1" customHeight="1" outlineLevel="1" x14ac:dyDescent="0.25">
      <c r="B867" s="321" t="s">
        <v>1204</v>
      </c>
      <c r="C867" s="322"/>
      <c r="D867" s="315"/>
      <c r="E867" s="316"/>
      <c r="F867" s="316"/>
      <c r="G867" s="316"/>
      <c r="H867" s="317"/>
      <c r="I867" s="108"/>
      <c r="J867" t="str">
        <f>LEFT(D870,1)</f>
        <v/>
      </c>
    </row>
    <row r="868" spans="2:13" ht="15.75" hidden="1" customHeight="1" outlineLevel="1" x14ac:dyDescent="0.25">
      <c r="B868" s="351"/>
      <c r="C868" s="365"/>
      <c r="D868" s="365"/>
      <c r="E868" s="365"/>
      <c r="F868" s="365"/>
      <c r="G868" s="365"/>
      <c r="H868" s="352"/>
      <c r="I868" s="108"/>
      <c r="J868" s="108"/>
    </row>
    <row r="869" spans="2:13" ht="33" hidden="1" customHeight="1" outlineLevel="1" x14ac:dyDescent="0.25">
      <c r="B869" s="321" t="s">
        <v>1197</v>
      </c>
      <c r="C869" s="322"/>
      <c r="D869" s="323"/>
      <c r="E869" s="324"/>
      <c r="F869" s="324"/>
      <c r="G869" s="324"/>
      <c r="H869" s="325"/>
      <c r="I869" s="108"/>
      <c r="J869" t="str">
        <f>LEFT(D872,1)</f>
        <v/>
      </c>
      <c r="K869" s="121" t="str">
        <f>IF(D872="","",IF(J869=J867,"","Projektová aktivita nespadá pod zvolený typ aktivity (shodná počáteční písmena)"))</f>
        <v/>
      </c>
    </row>
    <row r="870" spans="2:13" ht="15.75" hidden="1" customHeight="1" outlineLevel="1" x14ac:dyDescent="0.25">
      <c r="B870" s="321" t="s">
        <v>86</v>
      </c>
      <c r="C870" s="322"/>
      <c r="D870" s="318"/>
      <c r="E870" s="319"/>
      <c r="F870" s="319"/>
      <c r="G870" s="319"/>
      <c r="H870" s="320"/>
      <c r="I870" s="108"/>
      <c r="J870" s="108"/>
    </row>
    <row r="871" spans="2:13" ht="15.75" hidden="1" customHeight="1" outlineLevel="1" x14ac:dyDescent="0.25">
      <c r="B871" s="321" t="s">
        <v>1198</v>
      </c>
      <c r="C871" s="322"/>
      <c r="D871" s="323" t="s">
        <v>1312</v>
      </c>
      <c r="E871" s="324"/>
      <c r="F871" s="324"/>
      <c r="G871" s="324"/>
      <c r="H871" s="325"/>
      <c r="I871" s="108"/>
      <c r="J871" s="108"/>
    </row>
    <row r="872" spans="2:13" ht="16.5" hidden="1" outlineLevel="1" x14ac:dyDescent="0.25">
      <c r="B872" s="321" t="s">
        <v>87</v>
      </c>
      <c r="C872" s="322"/>
      <c r="D872" s="345"/>
      <c r="E872" s="346"/>
      <c r="F872" s="346"/>
      <c r="G872" s="346"/>
      <c r="H872" s="347"/>
      <c r="I872" s="108"/>
      <c r="J872" s="108"/>
    </row>
    <row r="873" spans="2:13" ht="16.5" hidden="1" outlineLevel="1" x14ac:dyDescent="0.25">
      <c r="B873" s="363" t="s">
        <v>1199</v>
      </c>
      <c r="C873" s="364"/>
      <c r="D873" s="369"/>
      <c r="E873" s="370"/>
      <c r="F873" s="370"/>
      <c r="G873" s="370"/>
      <c r="H873" s="371"/>
      <c r="I873" s="108"/>
      <c r="J873"/>
    </row>
    <row r="874" spans="2:13" ht="16.5" hidden="1" outlineLevel="1" x14ac:dyDescent="0.25">
      <c r="B874" s="363" t="s">
        <v>1200</v>
      </c>
      <c r="C874" s="364"/>
      <c r="D874" s="366" t="str">
        <f>IF(D872="","",LOOKUP(D872,Čiselník2!$H$52:$H$130,Čiselník2!$I$52:$I$130))</f>
        <v/>
      </c>
      <c r="E874" s="367"/>
      <c r="F874" s="367"/>
      <c r="G874" s="367"/>
      <c r="H874" s="368"/>
      <c r="I874" s="108"/>
      <c r="J874"/>
    </row>
    <row r="875" spans="2:13" ht="16.5" hidden="1" outlineLevel="1" x14ac:dyDescent="0.25">
      <c r="B875" s="321" t="s">
        <v>1201</v>
      </c>
      <c r="C875" s="322"/>
      <c r="D875" s="318"/>
      <c r="E875" s="319"/>
      <c r="F875" s="319"/>
      <c r="G875" s="319"/>
      <c r="H875" s="320"/>
      <c r="I875" s="108"/>
      <c r="J875"/>
      <c r="K875" s="38"/>
      <c r="M875" s="37"/>
    </row>
    <row r="876" spans="2:13" ht="16.5" hidden="1" outlineLevel="1" x14ac:dyDescent="0.25">
      <c r="B876" s="321" t="s">
        <v>1202</v>
      </c>
      <c r="C876" s="322"/>
      <c r="D876" s="318"/>
      <c r="E876" s="319"/>
      <c r="F876" s="319"/>
      <c r="G876" s="319"/>
      <c r="H876" s="320"/>
      <c r="I876" s="108"/>
      <c r="J876" s="108"/>
    </row>
    <row r="877" spans="2:13" ht="16.5" hidden="1" outlineLevel="1" x14ac:dyDescent="0.25">
      <c r="B877" s="321" t="s">
        <v>1203</v>
      </c>
      <c r="C877" s="322"/>
      <c r="D877" s="318"/>
      <c r="E877" s="319"/>
      <c r="F877" s="319"/>
      <c r="G877" s="319"/>
      <c r="H877" s="320"/>
      <c r="I877" s="108"/>
      <c r="J877" s="108"/>
    </row>
    <row r="878" spans="2:13" ht="15.75" hidden="1" customHeight="1" outlineLevel="1" x14ac:dyDescent="0.25">
      <c r="B878" s="321" t="s">
        <v>1204</v>
      </c>
      <c r="C878" s="322"/>
      <c r="D878" s="315"/>
      <c r="E878" s="316"/>
      <c r="F878" s="316"/>
      <c r="G878" s="316"/>
      <c r="H878" s="317"/>
      <c r="I878" s="108"/>
      <c r="J878" t="str">
        <f>LEFT(D881,1)</f>
        <v/>
      </c>
    </row>
    <row r="879" spans="2:13" ht="15.75" hidden="1" customHeight="1" outlineLevel="1" x14ac:dyDescent="0.25">
      <c r="B879" s="351"/>
      <c r="C879" s="365"/>
      <c r="D879" s="365"/>
      <c r="E879" s="365"/>
      <c r="F879" s="365"/>
      <c r="G879" s="365"/>
      <c r="H879" s="352"/>
      <c r="I879" s="108"/>
      <c r="J879" s="108"/>
    </row>
    <row r="880" spans="2:13" ht="33" hidden="1" customHeight="1" outlineLevel="1" x14ac:dyDescent="0.25">
      <c r="B880" s="321" t="s">
        <v>1197</v>
      </c>
      <c r="C880" s="322"/>
      <c r="D880" s="323"/>
      <c r="E880" s="324"/>
      <c r="F880" s="324"/>
      <c r="G880" s="324"/>
      <c r="H880" s="325"/>
      <c r="I880" s="108"/>
      <c r="J880" t="str">
        <f>LEFT(D883,1)</f>
        <v/>
      </c>
      <c r="K880" s="121" t="str">
        <f>IF(D883="","",IF(J880=J878,"","Projektová aktivita nespadá pod zvolený typ aktivity (shodná počáteční písmena)"))</f>
        <v/>
      </c>
    </row>
    <row r="881" spans="2:13" ht="15.75" hidden="1" customHeight="1" outlineLevel="1" x14ac:dyDescent="0.25">
      <c r="B881" s="321" t="s">
        <v>86</v>
      </c>
      <c r="C881" s="322"/>
      <c r="D881" s="318"/>
      <c r="E881" s="319"/>
      <c r="F881" s="319"/>
      <c r="G881" s="319"/>
      <c r="H881" s="320"/>
      <c r="I881" s="108"/>
      <c r="J881" s="108"/>
    </row>
    <row r="882" spans="2:13" ht="15.75" hidden="1" customHeight="1" outlineLevel="1" x14ac:dyDescent="0.25">
      <c r="B882" s="321" t="s">
        <v>1198</v>
      </c>
      <c r="C882" s="322"/>
      <c r="D882" s="323" t="s">
        <v>1312</v>
      </c>
      <c r="E882" s="324"/>
      <c r="F882" s="324"/>
      <c r="G882" s="324"/>
      <c r="H882" s="325"/>
      <c r="I882" s="108"/>
      <c r="J882" s="108"/>
    </row>
    <row r="883" spans="2:13" ht="16.5" hidden="1" outlineLevel="1" x14ac:dyDescent="0.25">
      <c r="B883" s="321" t="s">
        <v>87</v>
      </c>
      <c r="C883" s="322"/>
      <c r="D883" s="345"/>
      <c r="E883" s="346"/>
      <c r="F883" s="346"/>
      <c r="G883" s="346"/>
      <c r="H883" s="347"/>
      <c r="I883" s="108"/>
      <c r="J883" s="108"/>
    </row>
    <row r="884" spans="2:13" ht="15.75" hidden="1" customHeight="1" outlineLevel="1" x14ac:dyDescent="0.25">
      <c r="B884" s="363" t="s">
        <v>1199</v>
      </c>
      <c r="C884" s="364"/>
      <c r="D884" s="369"/>
      <c r="E884" s="370"/>
      <c r="F884" s="370"/>
      <c r="G884" s="370"/>
      <c r="H884" s="371"/>
      <c r="I884" s="108"/>
      <c r="J884"/>
    </row>
    <row r="885" spans="2:13" ht="16.5" hidden="1" outlineLevel="1" x14ac:dyDescent="0.25">
      <c r="B885" s="363" t="s">
        <v>1200</v>
      </c>
      <c r="C885" s="364"/>
      <c r="D885" s="366" t="str">
        <f>IF(D883="","",LOOKUP(D883,Čiselník2!$H$52:$H$130,Čiselník2!$I$52:$I$130))</f>
        <v/>
      </c>
      <c r="E885" s="367"/>
      <c r="F885" s="367"/>
      <c r="G885" s="367"/>
      <c r="H885" s="368"/>
      <c r="I885" s="108"/>
      <c r="J885"/>
    </row>
    <row r="886" spans="2:13" ht="16.5" hidden="1" outlineLevel="1" x14ac:dyDescent="0.25">
      <c r="B886" s="321" t="s">
        <v>1201</v>
      </c>
      <c r="C886" s="322"/>
      <c r="D886" s="318"/>
      <c r="E886" s="319"/>
      <c r="F886" s="319"/>
      <c r="G886" s="319"/>
      <c r="H886" s="320"/>
      <c r="I886" s="108"/>
      <c r="J886"/>
      <c r="K886" s="38"/>
      <c r="M886" s="37"/>
    </row>
    <row r="887" spans="2:13" ht="16.5" hidden="1" outlineLevel="1" x14ac:dyDescent="0.25">
      <c r="B887" s="321" t="s">
        <v>1202</v>
      </c>
      <c r="C887" s="322"/>
      <c r="D887" s="318"/>
      <c r="E887" s="319"/>
      <c r="F887" s="319"/>
      <c r="G887" s="319"/>
      <c r="H887" s="320"/>
      <c r="I887" s="108"/>
      <c r="J887" s="108"/>
    </row>
    <row r="888" spans="2:13" ht="16.5" hidden="1" outlineLevel="1" x14ac:dyDescent="0.25">
      <c r="B888" s="321" t="s">
        <v>1203</v>
      </c>
      <c r="C888" s="322"/>
      <c r="D888" s="318"/>
      <c r="E888" s="319"/>
      <c r="F888" s="319"/>
      <c r="G888" s="319"/>
      <c r="H888" s="320"/>
      <c r="I888" s="108"/>
      <c r="J888" s="108"/>
    </row>
    <row r="889" spans="2:13" ht="15.75" hidden="1" customHeight="1" outlineLevel="1" x14ac:dyDescent="0.25">
      <c r="B889" s="321" t="s">
        <v>1204</v>
      </c>
      <c r="C889" s="322"/>
      <c r="D889" s="315"/>
      <c r="E889" s="316"/>
      <c r="F889" s="316"/>
      <c r="G889" s="316"/>
      <c r="H889" s="317"/>
      <c r="I889" s="108"/>
      <c r="J889" t="str">
        <f>LEFT(D892,1)</f>
        <v/>
      </c>
    </row>
    <row r="890" spans="2:13" ht="15.75" hidden="1" customHeight="1" outlineLevel="1" x14ac:dyDescent="0.25">
      <c r="B890" s="351"/>
      <c r="C890" s="365"/>
      <c r="D890" s="365"/>
      <c r="E890" s="365"/>
      <c r="F890" s="365"/>
      <c r="G890" s="365"/>
      <c r="H890" s="352"/>
      <c r="I890" s="108"/>
      <c r="J890" s="108"/>
    </row>
    <row r="891" spans="2:13" ht="33" hidden="1" customHeight="1" outlineLevel="1" x14ac:dyDescent="0.25">
      <c r="B891" s="321" t="s">
        <v>1197</v>
      </c>
      <c r="C891" s="322"/>
      <c r="D891" s="323"/>
      <c r="E891" s="324"/>
      <c r="F891" s="324"/>
      <c r="G891" s="324"/>
      <c r="H891" s="325"/>
      <c r="I891" s="108"/>
      <c r="J891" t="str">
        <f>LEFT(D894,1)</f>
        <v/>
      </c>
      <c r="K891" s="121" t="str">
        <f>IF(D894="","",IF(J891=J889,"","Projektová aktivita nespadá pod zvolený typ aktivity (shodná počáteční písmena)"))</f>
        <v/>
      </c>
    </row>
    <row r="892" spans="2:13" ht="15.75" hidden="1" customHeight="1" outlineLevel="1" x14ac:dyDescent="0.25">
      <c r="B892" s="321" t="s">
        <v>86</v>
      </c>
      <c r="C892" s="322"/>
      <c r="D892" s="318"/>
      <c r="E892" s="319"/>
      <c r="F892" s="319"/>
      <c r="G892" s="319"/>
      <c r="H892" s="320"/>
      <c r="I892" s="108"/>
      <c r="J892" s="108"/>
    </row>
    <row r="893" spans="2:13" ht="15.75" hidden="1" customHeight="1" outlineLevel="1" x14ac:dyDescent="0.25">
      <c r="B893" s="321" t="s">
        <v>1198</v>
      </c>
      <c r="C893" s="322"/>
      <c r="D893" s="323" t="s">
        <v>1312</v>
      </c>
      <c r="E893" s="324"/>
      <c r="F893" s="324"/>
      <c r="G893" s="324"/>
      <c r="H893" s="325"/>
      <c r="I893" s="108"/>
      <c r="J893" s="108"/>
    </row>
    <row r="894" spans="2:13" ht="16.5" hidden="1" outlineLevel="1" x14ac:dyDescent="0.25">
      <c r="B894" s="321" t="s">
        <v>87</v>
      </c>
      <c r="C894" s="322"/>
      <c r="D894" s="345"/>
      <c r="E894" s="346"/>
      <c r="F894" s="346"/>
      <c r="G894" s="346"/>
      <c r="H894" s="347"/>
      <c r="I894" s="108"/>
      <c r="J894" s="108"/>
    </row>
    <row r="895" spans="2:13" ht="16.5" hidden="1" outlineLevel="1" x14ac:dyDescent="0.25">
      <c r="B895" s="363" t="s">
        <v>1199</v>
      </c>
      <c r="C895" s="364"/>
      <c r="D895" s="369"/>
      <c r="E895" s="370"/>
      <c r="F895" s="370"/>
      <c r="G895" s="370"/>
      <c r="H895" s="371"/>
      <c r="I895" s="108"/>
      <c r="J895"/>
    </row>
    <row r="896" spans="2:13" ht="16.5" hidden="1" outlineLevel="1" x14ac:dyDescent="0.25">
      <c r="B896" s="363" t="s">
        <v>1200</v>
      </c>
      <c r="C896" s="364"/>
      <c r="D896" s="366" t="str">
        <f>IF(D894="","",LOOKUP(D894,Čiselník2!$H$52:$H$130,Čiselník2!$I$52:$I$130))</f>
        <v/>
      </c>
      <c r="E896" s="367"/>
      <c r="F896" s="367"/>
      <c r="G896" s="367"/>
      <c r="H896" s="368"/>
      <c r="I896" s="108"/>
      <c r="J896"/>
    </row>
    <row r="897" spans="2:13" ht="16.5" hidden="1" outlineLevel="1" x14ac:dyDescent="0.25">
      <c r="B897" s="321" t="s">
        <v>1201</v>
      </c>
      <c r="C897" s="322"/>
      <c r="D897" s="318"/>
      <c r="E897" s="319"/>
      <c r="F897" s="319"/>
      <c r="G897" s="319"/>
      <c r="H897" s="320"/>
      <c r="I897" s="108"/>
      <c r="J897"/>
      <c r="K897" s="38"/>
      <c r="M897" s="37"/>
    </row>
    <row r="898" spans="2:13" ht="16.5" hidden="1" outlineLevel="1" x14ac:dyDescent="0.25">
      <c r="B898" s="321" t="s">
        <v>1202</v>
      </c>
      <c r="C898" s="322"/>
      <c r="D898" s="318"/>
      <c r="E898" s="319"/>
      <c r="F898" s="319"/>
      <c r="G898" s="319"/>
      <c r="H898" s="320"/>
      <c r="I898" s="108"/>
      <c r="J898" s="108"/>
    </row>
    <row r="899" spans="2:13" ht="16.5" hidden="1" outlineLevel="1" x14ac:dyDescent="0.25">
      <c r="B899" s="321" t="s">
        <v>1203</v>
      </c>
      <c r="C899" s="322"/>
      <c r="D899" s="318"/>
      <c r="E899" s="319"/>
      <c r="F899" s="319"/>
      <c r="G899" s="319"/>
      <c r="H899" s="320"/>
      <c r="I899" s="108"/>
      <c r="J899" s="108"/>
    </row>
    <row r="900" spans="2:13" ht="15.75" hidden="1" customHeight="1" outlineLevel="1" x14ac:dyDescent="0.25">
      <c r="B900" s="321" t="s">
        <v>1204</v>
      </c>
      <c r="C900" s="322"/>
      <c r="D900" s="315"/>
      <c r="E900" s="316"/>
      <c r="F900" s="316"/>
      <c r="G900" s="316"/>
      <c r="H900" s="317"/>
      <c r="I900" s="108"/>
      <c r="J900" t="str">
        <f>LEFT(D903,1)</f>
        <v/>
      </c>
    </row>
    <row r="901" spans="2:13" ht="15.75" hidden="1" customHeight="1" outlineLevel="1" x14ac:dyDescent="0.25">
      <c r="B901" s="351"/>
      <c r="C901" s="365"/>
      <c r="D901" s="365"/>
      <c r="E901" s="365"/>
      <c r="F901" s="365"/>
      <c r="G901" s="365"/>
      <c r="H901" s="352"/>
      <c r="I901" s="108"/>
      <c r="J901" s="108"/>
    </row>
    <row r="902" spans="2:13" ht="33" hidden="1" customHeight="1" outlineLevel="1" x14ac:dyDescent="0.25">
      <c r="B902" s="321" t="s">
        <v>1197</v>
      </c>
      <c r="C902" s="322"/>
      <c r="D902" s="323"/>
      <c r="E902" s="324"/>
      <c r="F902" s="324"/>
      <c r="G902" s="324"/>
      <c r="H902" s="325"/>
      <c r="I902" s="108"/>
      <c r="J902" t="str">
        <f>LEFT(D905,1)</f>
        <v/>
      </c>
      <c r="K902" s="121" t="str">
        <f>IF(D905="","",IF(J902=J900,"","Projektová aktivita nespadá pod zvolený typ aktivity (shodná počáteční písmena)"))</f>
        <v/>
      </c>
    </row>
    <row r="903" spans="2:13" ht="15.75" hidden="1" customHeight="1" outlineLevel="1" x14ac:dyDescent="0.25">
      <c r="B903" s="321" t="s">
        <v>86</v>
      </c>
      <c r="C903" s="322"/>
      <c r="D903" s="318"/>
      <c r="E903" s="319"/>
      <c r="F903" s="319"/>
      <c r="G903" s="319"/>
      <c r="H903" s="320"/>
      <c r="I903" s="108"/>
      <c r="J903" s="108"/>
    </row>
    <row r="904" spans="2:13" ht="15.75" hidden="1" customHeight="1" outlineLevel="1" x14ac:dyDescent="0.25">
      <c r="B904" s="321" t="s">
        <v>1198</v>
      </c>
      <c r="C904" s="322"/>
      <c r="D904" s="323" t="s">
        <v>1312</v>
      </c>
      <c r="E904" s="324"/>
      <c r="F904" s="324"/>
      <c r="G904" s="324"/>
      <c r="H904" s="325"/>
      <c r="I904" s="108"/>
      <c r="J904" s="108"/>
    </row>
    <row r="905" spans="2:13" ht="16.5" hidden="1" outlineLevel="1" x14ac:dyDescent="0.25">
      <c r="B905" s="321" t="s">
        <v>87</v>
      </c>
      <c r="C905" s="322"/>
      <c r="D905" s="345"/>
      <c r="E905" s="346"/>
      <c r="F905" s="346"/>
      <c r="G905" s="346"/>
      <c r="H905" s="347"/>
      <c r="I905" s="108"/>
      <c r="J905" s="108"/>
    </row>
    <row r="906" spans="2:13" ht="16.5" hidden="1" outlineLevel="1" x14ac:dyDescent="0.25">
      <c r="B906" s="363" t="s">
        <v>1199</v>
      </c>
      <c r="C906" s="364"/>
      <c r="D906" s="369"/>
      <c r="E906" s="370"/>
      <c r="F906" s="370"/>
      <c r="G906" s="370"/>
      <c r="H906" s="371"/>
      <c r="I906" s="108"/>
      <c r="J906"/>
    </row>
    <row r="907" spans="2:13" ht="16.5" hidden="1" outlineLevel="1" x14ac:dyDescent="0.25">
      <c r="B907" s="363" t="s">
        <v>1200</v>
      </c>
      <c r="C907" s="364"/>
      <c r="D907" s="366" t="str">
        <f>IF(D905="","",LOOKUP(D905,Čiselník2!$H$52:$H$130,Čiselník2!$I$52:$I$130))</f>
        <v/>
      </c>
      <c r="E907" s="367"/>
      <c r="F907" s="367"/>
      <c r="G907" s="367"/>
      <c r="H907" s="368"/>
      <c r="I907" s="108"/>
      <c r="J907"/>
    </row>
    <row r="908" spans="2:13" ht="15.75" hidden="1" customHeight="1" outlineLevel="1" x14ac:dyDescent="0.25">
      <c r="B908" s="321" t="s">
        <v>1201</v>
      </c>
      <c r="C908" s="322"/>
      <c r="D908" s="318"/>
      <c r="E908" s="319"/>
      <c r="F908" s="319"/>
      <c r="G908" s="319"/>
      <c r="H908" s="320"/>
      <c r="I908" s="108"/>
      <c r="J908"/>
      <c r="K908" s="38"/>
      <c r="M908" s="37"/>
    </row>
    <row r="909" spans="2:13" ht="16.5" hidden="1" outlineLevel="1" x14ac:dyDescent="0.25">
      <c r="B909" s="321" t="s">
        <v>1202</v>
      </c>
      <c r="C909" s="322"/>
      <c r="D909" s="318"/>
      <c r="E909" s="319"/>
      <c r="F909" s="319"/>
      <c r="G909" s="319"/>
      <c r="H909" s="320"/>
      <c r="I909" s="108"/>
      <c r="J909" s="108"/>
    </row>
    <row r="910" spans="2:13" ht="16.5" hidden="1" outlineLevel="1" x14ac:dyDescent="0.25">
      <c r="B910" s="321" t="s">
        <v>1203</v>
      </c>
      <c r="C910" s="322"/>
      <c r="D910" s="318"/>
      <c r="E910" s="319"/>
      <c r="F910" s="319"/>
      <c r="G910" s="319"/>
      <c r="H910" s="320"/>
      <c r="I910" s="108"/>
      <c r="J910" s="108"/>
    </row>
    <row r="911" spans="2:13" ht="15.75" hidden="1" customHeight="1" outlineLevel="1" x14ac:dyDescent="0.25">
      <c r="B911" s="321" t="s">
        <v>1204</v>
      </c>
      <c r="C911" s="322"/>
      <c r="D911" s="315"/>
      <c r="E911" s="316"/>
      <c r="F911" s="316"/>
      <c r="G911" s="316"/>
      <c r="H911" s="317"/>
      <c r="I911" s="108"/>
      <c r="J911" t="str">
        <f>LEFT(D914,1)</f>
        <v/>
      </c>
    </row>
    <row r="912" spans="2:13" ht="15.75" hidden="1" customHeight="1" outlineLevel="1" x14ac:dyDescent="0.25">
      <c r="B912" s="351"/>
      <c r="C912" s="365"/>
      <c r="D912" s="365"/>
      <c r="E912" s="365"/>
      <c r="F912" s="365"/>
      <c r="G912" s="365"/>
      <c r="H912" s="352"/>
      <c r="I912" s="108"/>
      <c r="J912" s="108"/>
    </row>
    <row r="913" spans="2:13" ht="33" hidden="1" customHeight="1" outlineLevel="1" x14ac:dyDescent="0.25">
      <c r="B913" s="321" t="s">
        <v>1197</v>
      </c>
      <c r="C913" s="322"/>
      <c r="D913" s="323"/>
      <c r="E913" s="324"/>
      <c r="F913" s="324"/>
      <c r="G913" s="324"/>
      <c r="H913" s="325"/>
      <c r="I913" s="108"/>
      <c r="J913" t="str">
        <f>LEFT(D916,1)</f>
        <v/>
      </c>
      <c r="K913" s="121" t="str">
        <f>IF(D916="","",IF(J913=J911,"","Projektová aktivita nespadá pod zvolený typ aktivity (shodná počáteční písmena)"))</f>
        <v/>
      </c>
    </row>
    <row r="914" spans="2:13" ht="15.75" hidden="1" customHeight="1" outlineLevel="1" x14ac:dyDescent="0.25">
      <c r="B914" s="321" t="s">
        <v>86</v>
      </c>
      <c r="C914" s="322"/>
      <c r="D914" s="318"/>
      <c r="E914" s="319"/>
      <c r="F914" s="319"/>
      <c r="G914" s="319"/>
      <c r="H914" s="320"/>
      <c r="I914" s="108"/>
      <c r="J914" s="108"/>
    </row>
    <row r="915" spans="2:13" ht="15.75" hidden="1" customHeight="1" outlineLevel="1" x14ac:dyDescent="0.25">
      <c r="B915" s="321" t="s">
        <v>1198</v>
      </c>
      <c r="C915" s="322"/>
      <c r="D915" s="323" t="s">
        <v>1312</v>
      </c>
      <c r="E915" s="324"/>
      <c r="F915" s="324"/>
      <c r="G915" s="324"/>
      <c r="H915" s="325"/>
      <c r="I915" s="108"/>
      <c r="J915" s="108"/>
    </row>
    <row r="916" spans="2:13" ht="16.5" hidden="1" outlineLevel="1" x14ac:dyDescent="0.25">
      <c r="B916" s="321" t="s">
        <v>87</v>
      </c>
      <c r="C916" s="322"/>
      <c r="D916" s="345"/>
      <c r="E916" s="346"/>
      <c r="F916" s="346"/>
      <c r="G916" s="346"/>
      <c r="H916" s="347"/>
      <c r="I916" s="108"/>
      <c r="J916" s="108"/>
    </row>
    <row r="917" spans="2:13" ht="15.75" hidden="1" customHeight="1" outlineLevel="1" x14ac:dyDescent="0.25">
      <c r="B917" s="363" t="s">
        <v>1199</v>
      </c>
      <c r="C917" s="364"/>
      <c r="D917" s="369"/>
      <c r="E917" s="370"/>
      <c r="F917" s="370"/>
      <c r="G917" s="370"/>
      <c r="H917" s="371"/>
      <c r="I917" s="108"/>
      <c r="J917"/>
    </row>
    <row r="918" spans="2:13" ht="16.5" hidden="1" outlineLevel="1" x14ac:dyDescent="0.25">
      <c r="B918" s="363" t="s">
        <v>1200</v>
      </c>
      <c r="C918" s="364"/>
      <c r="D918" s="366" t="str">
        <f>IF(D916="","",LOOKUP(D916,Čiselník2!$H$52:$H$130,Čiselník2!$I$52:$I$130))</f>
        <v/>
      </c>
      <c r="E918" s="367"/>
      <c r="F918" s="367"/>
      <c r="G918" s="367"/>
      <c r="H918" s="368"/>
      <c r="I918" s="108"/>
      <c r="J918"/>
    </row>
    <row r="919" spans="2:13" ht="15.75" hidden="1" customHeight="1" outlineLevel="1" x14ac:dyDescent="0.25">
      <c r="B919" s="321" t="s">
        <v>1201</v>
      </c>
      <c r="C919" s="322"/>
      <c r="D919" s="318"/>
      <c r="E919" s="319"/>
      <c r="F919" s="319"/>
      <c r="G919" s="319"/>
      <c r="H919" s="320"/>
      <c r="I919" s="108"/>
      <c r="J919"/>
      <c r="K919" s="38"/>
      <c r="M919" s="37"/>
    </row>
    <row r="920" spans="2:13" ht="16.5" hidden="1" outlineLevel="1" x14ac:dyDescent="0.25">
      <c r="B920" s="321" t="s">
        <v>1202</v>
      </c>
      <c r="C920" s="322"/>
      <c r="D920" s="318"/>
      <c r="E920" s="319"/>
      <c r="F920" s="319"/>
      <c r="G920" s="319"/>
      <c r="H920" s="320"/>
      <c r="I920" s="108"/>
      <c r="J920" s="108"/>
    </row>
    <row r="921" spans="2:13" ht="16.5" hidden="1" outlineLevel="1" x14ac:dyDescent="0.25">
      <c r="B921" s="321" t="s">
        <v>1203</v>
      </c>
      <c r="C921" s="322"/>
      <c r="D921" s="318"/>
      <c r="E921" s="319"/>
      <c r="F921" s="319"/>
      <c r="G921" s="319"/>
      <c r="H921" s="320"/>
      <c r="I921" s="108"/>
      <c r="J921" s="108"/>
    </row>
    <row r="922" spans="2:13" ht="15.75" hidden="1" customHeight="1" outlineLevel="1" x14ac:dyDescent="0.25">
      <c r="B922" s="321" t="s">
        <v>1204</v>
      </c>
      <c r="C922" s="322"/>
      <c r="D922" s="315"/>
      <c r="E922" s="316"/>
      <c r="F922" s="316"/>
      <c r="G922" s="316"/>
      <c r="H922" s="317"/>
      <c r="I922" s="108"/>
      <c r="J922" t="str">
        <f>LEFT(D925,1)</f>
        <v/>
      </c>
    </row>
    <row r="923" spans="2:13" ht="15.75" hidden="1" customHeight="1" outlineLevel="1" x14ac:dyDescent="0.25">
      <c r="B923" s="351"/>
      <c r="C923" s="365"/>
      <c r="D923" s="365"/>
      <c r="E923" s="365"/>
      <c r="F923" s="365"/>
      <c r="G923" s="365"/>
      <c r="H923" s="352"/>
      <c r="I923" s="108"/>
      <c r="J923" s="108"/>
    </row>
    <row r="924" spans="2:13" ht="33" hidden="1" customHeight="1" outlineLevel="1" x14ac:dyDescent="0.25">
      <c r="B924" s="321" t="s">
        <v>1197</v>
      </c>
      <c r="C924" s="322"/>
      <c r="D924" s="323"/>
      <c r="E924" s="324"/>
      <c r="F924" s="324"/>
      <c r="G924" s="324"/>
      <c r="H924" s="325"/>
      <c r="I924" s="108"/>
      <c r="J924" t="str">
        <f>LEFT(D927,1)</f>
        <v/>
      </c>
      <c r="K924" s="121" t="str">
        <f>IF(D927="","",IF(J924=J922,"","Projektová aktivita nespadá pod zvolený typ aktivity (shodná počáteční písmena)"))</f>
        <v/>
      </c>
    </row>
    <row r="925" spans="2:13" ht="15.75" hidden="1" customHeight="1" outlineLevel="1" x14ac:dyDescent="0.25">
      <c r="B925" s="321" t="s">
        <v>86</v>
      </c>
      <c r="C925" s="322"/>
      <c r="D925" s="318"/>
      <c r="E925" s="319"/>
      <c r="F925" s="319"/>
      <c r="G925" s="319"/>
      <c r="H925" s="320"/>
      <c r="I925" s="108"/>
      <c r="J925" s="108"/>
    </row>
    <row r="926" spans="2:13" ht="15.75" hidden="1" customHeight="1" outlineLevel="1" x14ac:dyDescent="0.25">
      <c r="B926" s="321" t="s">
        <v>1198</v>
      </c>
      <c r="C926" s="322"/>
      <c r="D926" s="323" t="s">
        <v>1312</v>
      </c>
      <c r="E926" s="324"/>
      <c r="F926" s="324"/>
      <c r="G926" s="324"/>
      <c r="H926" s="325"/>
      <c r="I926" s="108"/>
      <c r="J926" s="108"/>
    </row>
    <row r="927" spans="2:13" ht="16.5" hidden="1" outlineLevel="1" x14ac:dyDescent="0.25">
      <c r="B927" s="321" t="s">
        <v>87</v>
      </c>
      <c r="C927" s="322"/>
      <c r="D927" s="345"/>
      <c r="E927" s="346"/>
      <c r="F927" s="346"/>
      <c r="G927" s="346"/>
      <c r="H927" s="347"/>
      <c r="I927" s="108"/>
      <c r="J927" s="108"/>
    </row>
    <row r="928" spans="2:13" ht="15.75" hidden="1" customHeight="1" outlineLevel="1" x14ac:dyDescent="0.25">
      <c r="B928" s="363" t="s">
        <v>1199</v>
      </c>
      <c r="C928" s="364"/>
      <c r="D928" s="369"/>
      <c r="E928" s="370"/>
      <c r="F928" s="370"/>
      <c r="G928" s="370"/>
      <c r="H928" s="371"/>
      <c r="I928" s="108"/>
      <c r="J928"/>
    </row>
    <row r="929" spans="2:13" ht="16.5" hidden="1" outlineLevel="1" x14ac:dyDescent="0.25">
      <c r="B929" s="363" t="s">
        <v>1200</v>
      </c>
      <c r="C929" s="364"/>
      <c r="D929" s="366" t="str">
        <f>IF(D927="","",LOOKUP(D927,Čiselník2!$H$52:$H$130,Čiselník2!$I$52:$I$130))</f>
        <v/>
      </c>
      <c r="E929" s="367"/>
      <c r="F929" s="367"/>
      <c r="G929" s="367"/>
      <c r="H929" s="368"/>
      <c r="I929" s="108"/>
      <c r="J929"/>
    </row>
    <row r="930" spans="2:13" ht="16.5" hidden="1" outlineLevel="1" x14ac:dyDescent="0.25">
      <c r="B930" s="321" t="s">
        <v>1201</v>
      </c>
      <c r="C930" s="322"/>
      <c r="D930" s="318"/>
      <c r="E930" s="319"/>
      <c r="F930" s="319"/>
      <c r="G930" s="319"/>
      <c r="H930" s="320"/>
      <c r="I930" s="108"/>
      <c r="J930"/>
      <c r="K930" s="38"/>
      <c r="M930" s="37"/>
    </row>
    <row r="931" spans="2:13" ht="16.5" hidden="1" outlineLevel="1" x14ac:dyDescent="0.25">
      <c r="B931" s="321" t="s">
        <v>1202</v>
      </c>
      <c r="C931" s="322"/>
      <c r="D931" s="318"/>
      <c r="E931" s="319"/>
      <c r="F931" s="319"/>
      <c r="G931" s="319"/>
      <c r="H931" s="320"/>
      <c r="I931" s="108"/>
      <c r="J931" s="108"/>
    </row>
    <row r="932" spans="2:13" ht="15.75" hidden="1" customHeight="1" outlineLevel="1" x14ac:dyDescent="0.25">
      <c r="B932" s="321" t="s">
        <v>1203</v>
      </c>
      <c r="C932" s="322"/>
      <c r="D932" s="318"/>
      <c r="E932" s="319"/>
      <c r="F932" s="319"/>
      <c r="G932" s="319"/>
      <c r="H932" s="320"/>
      <c r="I932" s="108"/>
      <c r="J932" s="108"/>
    </row>
    <row r="933" spans="2:13" ht="16.5" hidden="1" outlineLevel="1" x14ac:dyDescent="0.25">
      <c r="B933" s="321" t="s">
        <v>1204</v>
      </c>
      <c r="C933" s="322"/>
      <c r="D933" s="315"/>
      <c r="E933" s="316"/>
      <c r="F933" s="316"/>
      <c r="G933" s="316"/>
      <c r="H933" s="317"/>
      <c r="I933" s="108"/>
      <c r="J933" s="108"/>
    </row>
    <row r="934" spans="2:13" ht="17.25" outlineLevel="1" thickBot="1" x14ac:dyDescent="0.3">
      <c r="B934" s="465"/>
      <c r="C934" s="465"/>
      <c r="D934" s="465"/>
      <c r="E934" s="465"/>
      <c r="F934" s="465"/>
      <c r="G934" s="465"/>
      <c r="H934" s="465"/>
      <c r="I934" s="108"/>
      <c r="J934" s="108"/>
    </row>
    <row r="935" spans="2:13" ht="17.25" outlineLevel="1" thickBot="1" x14ac:dyDescent="0.3">
      <c r="B935" s="474" t="s">
        <v>1425</v>
      </c>
      <c r="C935" s="475"/>
      <c r="D935" s="475"/>
      <c r="E935" s="475"/>
      <c r="F935" s="418"/>
      <c r="G935" s="418"/>
      <c r="H935" s="419"/>
      <c r="I935" s="108"/>
      <c r="J935" s="108"/>
    </row>
    <row r="936" spans="2:13" ht="47.1" customHeight="1" outlineLevel="1" x14ac:dyDescent="0.25">
      <c r="B936" s="459" t="s">
        <v>1383</v>
      </c>
      <c r="C936" s="460"/>
      <c r="D936" s="461"/>
      <c r="E936" s="231" t="s">
        <v>1205</v>
      </c>
      <c r="F936" s="231" t="s">
        <v>1206</v>
      </c>
      <c r="G936" s="231" t="s">
        <v>1207</v>
      </c>
      <c r="H936" s="231" t="s">
        <v>1208</v>
      </c>
      <c r="I936" s="108"/>
      <c r="J936" s="108"/>
    </row>
    <row r="937" spans="2:13" s="21" customFormat="1" ht="33" customHeight="1" outlineLevel="1" x14ac:dyDescent="0.25">
      <c r="B937" s="462" t="s">
        <v>1685</v>
      </c>
      <c r="C937" s="463"/>
      <c r="D937" s="464"/>
      <c r="E937" s="262" t="s">
        <v>1150</v>
      </c>
      <c r="F937" s="261"/>
      <c r="G937" s="262" t="s">
        <v>7</v>
      </c>
      <c r="H937" s="262" t="s">
        <v>1686</v>
      </c>
      <c r="I937" s="168"/>
      <c r="J937" s="168"/>
    </row>
    <row r="938" spans="2:13" ht="33" customHeight="1" outlineLevel="1" x14ac:dyDescent="0.25">
      <c r="B938" s="462" t="s">
        <v>1687</v>
      </c>
      <c r="C938" s="463"/>
      <c r="D938" s="464"/>
      <c r="E938" s="262" t="s">
        <v>1150</v>
      </c>
      <c r="F938" s="261"/>
      <c r="G938" s="262" t="s">
        <v>7</v>
      </c>
      <c r="H938" s="262" t="s">
        <v>7</v>
      </c>
      <c r="I938" s="108"/>
      <c r="J938"/>
    </row>
    <row r="939" spans="2:13" ht="33" customHeight="1" outlineLevel="1" x14ac:dyDescent="0.25">
      <c r="B939" s="462" t="s">
        <v>1688</v>
      </c>
      <c r="C939" s="463"/>
      <c r="D939" s="464"/>
      <c r="E939" s="262" t="s">
        <v>1151</v>
      </c>
      <c r="F939" s="261"/>
      <c r="G939" s="262" t="s">
        <v>7</v>
      </c>
      <c r="H939" s="262" t="s">
        <v>1686</v>
      </c>
      <c r="I939" s="108"/>
      <c r="J939"/>
    </row>
    <row r="940" spans="2:13" ht="17.25" outlineLevel="1" thickBot="1" x14ac:dyDescent="0.3">
      <c r="B940" s="40"/>
      <c r="C940" s="41"/>
      <c r="D940" s="50"/>
      <c r="E940" s="50"/>
      <c r="F940" s="50"/>
      <c r="G940" s="41"/>
      <c r="H940" s="41"/>
      <c r="I940" s="108"/>
      <c r="J940"/>
      <c r="K940" s="38"/>
      <c r="M940" s="37"/>
    </row>
    <row r="941" spans="2:13" ht="17.25" outlineLevel="1" thickBot="1" x14ac:dyDescent="0.3">
      <c r="B941" s="417" t="s">
        <v>1209</v>
      </c>
      <c r="C941" s="418"/>
      <c r="D941" s="418"/>
      <c r="E941" s="418"/>
      <c r="F941" s="418"/>
      <c r="G941" s="418"/>
      <c r="H941" s="419"/>
      <c r="I941" s="108"/>
      <c r="J941" s="108"/>
    </row>
    <row r="942" spans="2:13" ht="15.75" customHeight="1" outlineLevel="1" x14ac:dyDescent="0.25">
      <c r="B942" s="613" t="s">
        <v>1210</v>
      </c>
      <c r="C942" s="614"/>
      <c r="D942" s="570"/>
      <c r="E942" s="570"/>
      <c r="F942" s="570"/>
      <c r="G942" s="570"/>
      <c r="H942" s="571"/>
      <c r="I942" s="108"/>
      <c r="J942" s="108"/>
    </row>
    <row r="943" spans="2:13" ht="200.1" customHeight="1" outlineLevel="1" x14ac:dyDescent="0.25">
      <c r="B943" s="539" t="s">
        <v>1237</v>
      </c>
      <c r="C943" s="322"/>
      <c r="D943" s="68" t="s">
        <v>1590</v>
      </c>
      <c r="E943" s="631"/>
      <c r="F943" s="632"/>
      <c r="G943" s="632"/>
      <c r="H943" s="633"/>
      <c r="I943" s="108"/>
      <c r="J943" s="108"/>
      <c r="K943" s="188">
        <f>LEN(E943)</f>
        <v>0</v>
      </c>
    </row>
    <row r="944" spans="2:13" ht="200.1" customHeight="1" outlineLevel="1" x14ac:dyDescent="0.25">
      <c r="B944" s="574" t="s">
        <v>1211</v>
      </c>
      <c r="C944" s="575"/>
      <c r="D944" s="154" t="s">
        <v>1590</v>
      </c>
      <c r="E944" s="631"/>
      <c r="F944" s="632"/>
      <c r="G944" s="632"/>
      <c r="H944" s="633"/>
      <c r="I944" s="150"/>
      <c r="J944" s="150"/>
      <c r="K944" s="188">
        <f>LEN(E944)</f>
        <v>0</v>
      </c>
    </row>
    <row r="945" spans="2:13" ht="200.1" customHeight="1" outlineLevel="1" x14ac:dyDescent="0.25">
      <c r="B945" s="539" t="s">
        <v>1212</v>
      </c>
      <c r="C945" s="327"/>
      <c r="D945" s="68" t="s">
        <v>1590</v>
      </c>
      <c r="E945" s="631"/>
      <c r="F945" s="632"/>
      <c r="G945" s="632"/>
      <c r="H945" s="633"/>
      <c r="I945" s="150"/>
      <c r="J945" s="150"/>
      <c r="K945" s="188">
        <f>LEN(E945)</f>
        <v>0</v>
      </c>
    </row>
    <row r="946" spans="2:13" ht="16.5" outlineLevel="1" x14ac:dyDescent="0.25">
      <c r="B946" s="615" t="s">
        <v>1213</v>
      </c>
      <c r="C946" s="365"/>
      <c r="D946" s="548"/>
      <c r="E946" s="548"/>
      <c r="F946" s="548"/>
      <c r="G946" s="548"/>
      <c r="H946" s="616"/>
      <c r="I946" s="108"/>
      <c r="J946"/>
      <c r="M946" s="37"/>
    </row>
    <row r="947" spans="2:13" ht="200.1" customHeight="1" outlineLevel="1" x14ac:dyDescent="0.25">
      <c r="B947" s="539" t="s">
        <v>1214</v>
      </c>
      <c r="C947" s="322"/>
      <c r="D947" s="420"/>
      <c r="E947" s="420"/>
      <c r="F947" s="420"/>
      <c r="G947" s="420"/>
      <c r="H947" s="421"/>
      <c r="I947" s="108"/>
      <c r="J947" s="108"/>
      <c r="K947" s="188">
        <f>LEN(D947)</f>
        <v>0</v>
      </c>
    </row>
    <row r="948" spans="2:13" ht="200.1" customHeight="1" outlineLevel="1" x14ac:dyDescent="0.25">
      <c r="B948" s="457" t="s">
        <v>1215</v>
      </c>
      <c r="C948" s="458"/>
      <c r="D948" s="420"/>
      <c r="E948" s="420"/>
      <c r="F948" s="420"/>
      <c r="G948" s="420"/>
      <c r="H948" s="421"/>
      <c r="I948" s="108"/>
      <c r="J948" s="108"/>
      <c r="K948" s="188">
        <f>LEN(D948)</f>
        <v>0</v>
      </c>
    </row>
    <row r="949" spans="2:13" ht="200.1" customHeight="1" outlineLevel="1" x14ac:dyDescent="0.25">
      <c r="B949" s="539" t="s">
        <v>1216</v>
      </c>
      <c r="C949" s="322"/>
      <c r="D949" s="420"/>
      <c r="E949" s="420"/>
      <c r="F949" s="420"/>
      <c r="G949" s="420"/>
      <c r="H949" s="421"/>
      <c r="I949" s="108"/>
      <c r="J949" s="108"/>
      <c r="K949" s="188">
        <f>LEN(D949)</f>
        <v>0</v>
      </c>
    </row>
    <row r="950" spans="2:13" ht="200.1" customHeight="1" outlineLevel="1" thickBot="1" x14ac:dyDescent="0.3">
      <c r="B950" s="543" t="s">
        <v>1217</v>
      </c>
      <c r="C950" s="544"/>
      <c r="D950" s="578"/>
      <c r="E950" s="578"/>
      <c r="F950" s="578"/>
      <c r="G950" s="578"/>
      <c r="H950" s="579"/>
      <c r="I950" s="108"/>
      <c r="J950" s="108"/>
      <c r="K950" s="188">
        <f>LEN(D950)</f>
        <v>0</v>
      </c>
    </row>
    <row r="951" spans="2:13" ht="15.75" customHeight="1" outlineLevel="1" thickBot="1" x14ac:dyDescent="0.35">
      <c r="B951" s="49"/>
      <c r="C951" s="41"/>
      <c r="D951" s="41"/>
      <c r="E951" s="41"/>
      <c r="F951" s="41"/>
      <c r="G951" s="41"/>
      <c r="H951" s="41"/>
      <c r="I951" s="108"/>
      <c r="J951"/>
    </row>
    <row r="952" spans="2:13" ht="16.5" customHeight="1" outlineLevel="1" thickBot="1" x14ac:dyDescent="0.3">
      <c r="B952" s="417" t="s">
        <v>1410</v>
      </c>
      <c r="C952" s="418"/>
      <c r="D952" s="418"/>
      <c r="E952" s="418"/>
      <c r="F952" s="418"/>
      <c r="G952" s="418"/>
      <c r="H952" s="419"/>
      <c r="I952" s="108"/>
      <c r="J952"/>
    </row>
    <row r="953" spans="2:13" ht="6.75" customHeight="1" outlineLevel="1" x14ac:dyDescent="0.25">
      <c r="B953" s="40"/>
      <c r="C953" s="41"/>
      <c r="D953" s="41"/>
      <c r="E953" s="41"/>
      <c r="F953" s="41"/>
      <c r="G953" s="41"/>
      <c r="H953" s="41"/>
      <c r="I953" s="108"/>
      <c r="J953"/>
      <c r="K953" s="38"/>
      <c r="M953" s="37"/>
    </row>
    <row r="954" spans="2:13" ht="32.25" customHeight="1" outlineLevel="1" x14ac:dyDescent="0.25">
      <c r="B954" s="547" t="s">
        <v>1411</v>
      </c>
      <c r="C954" s="548"/>
      <c r="D954" s="548"/>
      <c r="E954" s="548"/>
      <c r="F954" s="548"/>
      <c r="G954" s="548"/>
      <c r="H954" s="549"/>
      <c r="I954" s="108"/>
      <c r="J954" s="108"/>
    </row>
    <row r="955" spans="2:13" ht="16.5" customHeight="1" outlineLevel="1" x14ac:dyDescent="0.25">
      <c r="B955" s="40"/>
      <c r="C955" s="41"/>
      <c r="D955" s="41"/>
      <c r="E955" s="41"/>
      <c r="F955" s="41"/>
      <c r="G955" s="41"/>
      <c r="H955" s="41"/>
      <c r="I955" s="108"/>
      <c r="J955" s="108"/>
    </row>
    <row r="956" spans="2:13" ht="23.45" customHeight="1" x14ac:dyDescent="0.25">
      <c r="B956" s="635" t="s">
        <v>1606</v>
      </c>
      <c r="C956" s="635"/>
      <c r="D956" s="635"/>
      <c r="E956" s="634" t="s">
        <v>1219</v>
      </c>
      <c r="F956" s="634"/>
      <c r="G956" s="634"/>
      <c r="H956" s="634"/>
    </row>
    <row r="957" spans="2:13" ht="33.950000000000003" customHeight="1" x14ac:dyDescent="0.25">
      <c r="B957" s="538" t="s">
        <v>1218</v>
      </c>
      <c r="C957" s="538"/>
      <c r="D957" s="538"/>
      <c r="E957" s="545">
        <f>'Podrobný rozpočet projektu'!K8</f>
        <v>0</v>
      </c>
      <c r="F957" s="545"/>
      <c r="G957" s="545"/>
      <c r="H957" s="545"/>
      <c r="I957" s="22"/>
    </row>
    <row r="958" spans="2:13" ht="33.950000000000003" customHeight="1" x14ac:dyDescent="0.25">
      <c r="B958" s="538" t="s">
        <v>1220</v>
      </c>
      <c r="C958" s="538"/>
      <c r="D958" s="538"/>
      <c r="E958" s="545">
        <f>'Podrobný rozpočet projektu'!K13</f>
        <v>0</v>
      </c>
      <c r="F958" s="545"/>
      <c r="G958" s="545"/>
      <c r="H958" s="545"/>
      <c r="I958" s="22"/>
    </row>
    <row r="959" spans="2:13" ht="33.950000000000003" customHeight="1" x14ac:dyDescent="0.25">
      <c r="B959" s="538" t="s">
        <v>1221</v>
      </c>
      <c r="C959" s="538"/>
      <c r="D959" s="538"/>
      <c r="E959" s="545">
        <f>'Podrobný rozpočet projektu'!K17</f>
        <v>0</v>
      </c>
      <c r="F959" s="545"/>
      <c r="G959" s="545"/>
      <c r="H959" s="545"/>
      <c r="I959" s="36"/>
      <c r="J959" s="36"/>
    </row>
    <row r="960" spans="2:13" ht="33.950000000000003" customHeight="1" x14ac:dyDescent="0.25">
      <c r="B960" s="538" t="s">
        <v>1222</v>
      </c>
      <c r="C960" s="538"/>
      <c r="D960" s="538"/>
      <c r="E960" s="545">
        <f>'Podrobný rozpočet projektu'!K21</f>
        <v>0</v>
      </c>
      <c r="F960" s="545"/>
      <c r="G960" s="545"/>
      <c r="H960" s="545"/>
      <c r="I960" s="36"/>
      <c r="J960" s="36"/>
    </row>
    <row r="961" spans="2:11" ht="33.950000000000003" customHeight="1" x14ac:dyDescent="0.25">
      <c r="B961" s="538" t="s">
        <v>1223</v>
      </c>
      <c r="C961" s="538"/>
      <c r="D961" s="538"/>
      <c r="E961" s="545">
        <f>'Podrobný rozpočet projektu'!K25</f>
        <v>0</v>
      </c>
      <c r="F961" s="545"/>
      <c r="G961" s="545"/>
      <c r="H961" s="545"/>
    </row>
    <row r="962" spans="2:11" ht="33.950000000000003" customHeight="1" x14ac:dyDescent="0.25">
      <c r="B962" s="538" t="s">
        <v>1568</v>
      </c>
      <c r="C962" s="538"/>
      <c r="D962" s="538"/>
      <c r="E962" s="545">
        <f>'Podrobný rozpočet projektu'!K29</f>
        <v>0</v>
      </c>
      <c r="F962" s="545"/>
      <c r="G962" s="545"/>
      <c r="H962" s="545"/>
    </row>
    <row r="963" spans="2:11" ht="16.5" x14ac:dyDescent="0.25">
      <c r="B963" s="4"/>
      <c r="C963" s="4"/>
      <c r="D963" s="4"/>
      <c r="E963" s="5"/>
      <c r="F963" s="4"/>
      <c r="G963" s="4"/>
      <c r="H963" s="4"/>
      <c r="K963" s="78"/>
    </row>
    <row r="964" spans="2:11" ht="15.75" customHeight="1" x14ac:dyDescent="0.25">
      <c r="B964" s="4"/>
      <c r="C964" s="4"/>
      <c r="D964" s="4"/>
      <c r="E964" s="5"/>
      <c r="F964" s="96" t="s">
        <v>1224</v>
      </c>
      <c r="G964" s="592" t="s">
        <v>1225</v>
      </c>
      <c r="H964" s="593"/>
    </row>
    <row r="965" spans="2:11" ht="16.5" customHeight="1" x14ac:dyDescent="0.25">
      <c r="B965" s="546" t="s">
        <v>1226</v>
      </c>
      <c r="C965" s="546"/>
      <c r="D965" s="546"/>
      <c r="E965" s="546"/>
      <c r="F965" s="97">
        <v>1</v>
      </c>
      <c r="G965" s="572">
        <f>E957+E958+E959+E960+E961+E962</f>
        <v>0</v>
      </c>
      <c r="H965" s="573"/>
      <c r="K965" s="78"/>
    </row>
    <row r="966" spans="2:11" ht="15.75" customHeight="1" x14ac:dyDescent="0.25">
      <c r="B966" s="546" t="s">
        <v>1569</v>
      </c>
      <c r="C966" s="546"/>
      <c r="D966" s="546"/>
      <c r="E966" s="546"/>
      <c r="F966" s="97">
        <f>'Podrobný rozpočet projektu'!I40</f>
        <v>0</v>
      </c>
      <c r="G966" s="572">
        <f>ROUNDDOWN(G965*F966,2)</f>
        <v>0</v>
      </c>
      <c r="H966" s="573"/>
    </row>
    <row r="967" spans="2:11" ht="16.5" x14ac:dyDescent="0.25">
      <c r="B967" s="546" t="s">
        <v>1227</v>
      </c>
      <c r="C967" s="546"/>
      <c r="D967" s="546"/>
      <c r="E967" s="546"/>
      <c r="F967" s="97" t="e">
        <f>G967/G965</f>
        <v>#DIV/0!</v>
      </c>
      <c r="G967" s="572">
        <f>G965-G966</f>
        <v>0</v>
      </c>
      <c r="H967" s="573"/>
      <c r="K967" s="78"/>
    </row>
    <row r="968" spans="2:11" ht="16.5" x14ac:dyDescent="0.25">
      <c r="B968" s="4"/>
      <c r="C968" s="4"/>
      <c r="D968" s="4"/>
      <c r="E968" s="5"/>
      <c r="F968" s="4"/>
      <c r="G968" s="4"/>
      <c r="H968" s="4"/>
      <c r="I968" s="99"/>
      <c r="J968" s="99"/>
    </row>
    <row r="969" spans="2:11" ht="16.5" x14ac:dyDescent="0.25">
      <c r="B969" s="351" t="s">
        <v>1375</v>
      </c>
      <c r="C969" s="365"/>
      <c r="D969" s="365"/>
      <c r="E969" s="365"/>
      <c r="F969" s="365"/>
      <c r="G969" s="365"/>
      <c r="H969" s="352"/>
    </row>
    <row r="970" spans="2:11" ht="49.5" x14ac:dyDescent="0.25">
      <c r="B970" s="151" t="s">
        <v>1436</v>
      </c>
      <c r="C970" s="568" t="str">
        <f>IF(D19="","",D19)</f>
        <v/>
      </c>
      <c r="D970" s="569"/>
      <c r="E970" s="112" t="s">
        <v>1228</v>
      </c>
      <c r="F970" s="113" t="e">
        <f>'Podrobný rozpočet projektu'!I39</f>
        <v>#DIV/0!</v>
      </c>
      <c r="G970" s="112" t="s">
        <v>1374</v>
      </c>
      <c r="H970" s="114">
        <f>'Podrobný rozpočet projektu'!K39</f>
        <v>0</v>
      </c>
    </row>
    <row r="971" spans="2:11" ht="82.5" customHeight="1" x14ac:dyDescent="0.25">
      <c r="B971" s="189" t="s">
        <v>1637</v>
      </c>
      <c r="C971" s="568" t="str">
        <f>IF(D54="","",D54)</f>
        <v/>
      </c>
      <c r="D971" s="569"/>
      <c r="E971" s="112" t="s">
        <v>1228</v>
      </c>
      <c r="F971" s="113" t="e">
        <f>'Podrobný rozpočet projektu'!I46</f>
        <v>#DIV/0!</v>
      </c>
      <c r="G971" s="112" t="s">
        <v>1374</v>
      </c>
      <c r="H971" s="114">
        <f>'Podrobný rozpočet projektu'!K46</f>
        <v>0</v>
      </c>
    </row>
    <row r="972" spans="2:11" ht="16.5" x14ac:dyDescent="0.25">
      <c r="B972" s="40"/>
      <c r="C972" s="41"/>
      <c r="D972" s="41"/>
      <c r="E972" s="41"/>
      <c r="F972" s="41"/>
      <c r="G972" s="41"/>
      <c r="H972" s="41"/>
    </row>
    <row r="973" spans="2:11" ht="17.25" thickBot="1" x14ac:dyDescent="0.3">
      <c r="B973" s="40" t="s">
        <v>10</v>
      </c>
      <c r="C973" s="41"/>
      <c r="D973" s="41"/>
      <c r="E973" s="41"/>
      <c r="F973" s="41"/>
      <c r="G973" s="41"/>
      <c r="H973" s="41"/>
    </row>
    <row r="974" spans="2:11" ht="16.5" customHeight="1" thickBot="1" x14ac:dyDescent="0.3">
      <c r="B974" s="417" t="s">
        <v>1549</v>
      </c>
      <c r="C974" s="418"/>
      <c r="D974" s="418"/>
      <c r="E974" s="418"/>
      <c r="F974" s="418"/>
      <c r="G974" s="418"/>
      <c r="H974" s="419"/>
    </row>
    <row r="975" spans="2:11" ht="7.5" customHeight="1" x14ac:dyDescent="0.25">
      <c r="B975" s="170"/>
      <c r="C975" s="170"/>
      <c r="D975" s="170"/>
      <c r="E975" s="170"/>
      <c r="F975" s="170"/>
      <c r="G975" s="170"/>
      <c r="H975" s="170"/>
      <c r="I975" s="150"/>
      <c r="J975" s="150"/>
    </row>
    <row r="976" spans="2:11" ht="42" customHeight="1" thickBot="1" x14ac:dyDescent="0.3">
      <c r="B976" s="171"/>
      <c r="C976" s="171"/>
      <c r="D976" s="171"/>
      <c r="E976" s="171"/>
      <c r="F976" s="555" t="s">
        <v>1229</v>
      </c>
      <c r="G976" s="556"/>
      <c r="H976" s="172" t="s">
        <v>1230</v>
      </c>
    </row>
    <row r="977" spans="2:11" ht="16.5" customHeight="1" x14ac:dyDescent="0.25">
      <c r="B977" s="580" t="s">
        <v>1413</v>
      </c>
      <c r="C977" s="581"/>
      <c r="D977" s="581"/>
      <c r="E977" s="582"/>
      <c r="F977" s="586">
        <f>'Podrobný rozpočet projektu'!$K$39</f>
        <v>0</v>
      </c>
      <c r="G977" s="587"/>
      <c r="H977" s="594" t="e">
        <f>'Podrobný rozpočet projektu'!I39</f>
        <v>#DIV/0!</v>
      </c>
    </row>
    <row r="978" spans="2:11" ht="16.5" customHeight="1" thickBot="1" x14ac:dyDescent="0.3">
      <c r="B978" s="583"/>
      <c r="C978" s="584"/>
      <c r="D978" s="584"/>
      <c r="E978" s="585"/>
      <c r="F978" s="588"/>
      <c r="G978" s="589"/>
      <c r="H978" s="595"/>
    </row>
    <row r="979" spans="2:11" ht="16.5" customHeight="1" x14ac:dyDescent="0.25">
      <c r="B979" s="328" t="s">
        <v>1231</v>
      </c>
      <c r="C979" s="329"/>
      <c r="D979" s="329"/>
      <c r="E979" s="330"/>
      <c r="F979" s="334">
        <f>'Podrobný rozpočet projektu'!K40</f>
        <v>0</v>
      </c>
      <c r="G979" s="335" t="e">
        <f>#REF!</f>
        <v>#REF!</v>
      </c>
      <c r="H979" s="562">
        <f>'Podrobný rozpočet projektu'!I40</f>
        <v>0</v>
      </c>
    </row>
    <row r="980" spans="2:11" ht="16.5" customHeight="1" x14ac:dyDescent="0.25">
      <c r="B980" s="331"/>
      <c r="C980" s="332"/>
      <c r="D980" s="332"/>
      <c r="E980" s="333"/>
      <c r="F980" s="336"/>
      <c r="G980" s="337"/>
      <c r="H980" s="560"/>
    </row>
    <row r="981" spans="2:11" ht="16.5" customHeight="1" x14ac:dyDescent="0.25">
      <c r="B981" s="338" t="s">
        <v>1232</v>
      </c>
      <c r="C981" s="339"/>
      <c r="D981" s="339"/>
      <c r="E981" s="340"/>
      <c r="F981" s="341"/>
      <c r="G981" s="342"/>
      <c r="H981" s="559" t="e">
        <f>F981/$F$989</f>
        <v>#DIV/0!</v>
      </c>
      <c r="I981" s="99"/>
      <c r="J981" s="99"/>
    </row>
    <row r="982" spans="2:11" ht="16.5" customHeight="1" x14ac:dyDescent="0.25">
      <c r="B982" s="331"/>
      <c r="C982" s="332"/>
      <c r="D982" s="332"/>
      <c r="E982" s="333"/>
      <c r="F982" s="343"/>
      <c r="G982" s="344"/>
      <c r="H982" s="560"/>
      <c r="I982" s="99"/>
      <c r="J982" s="99"/>
    </row>
    <row r="983" spans="2:11" ht="16.5" customHeight="1" x14ac:dyDescent="0.25">
      <c r="B983" s="338" t="s">
        <v>1233</v>
      </c>
      <c r="C983" s="339"/>
      <c r="D983" s="339"/>
      <c r="E983" s="340"/>
      <c r="F983" s="341"/>
      <c r="G983" s="342"/>
      <c r="H983" s="559" t="e">
        <f>F983/$F$989</f>
        <v>#DIV/0!</v>
      </c>
    </row>
    <row r="984" spans="2:11" ht="16.5" customHeight="1" x14ac:dyDescent="0.25">
      <c r="B984" s="331"/>
      <c r="C984" s="332"/>
      <c r="D984" s="332"/>
      <c r="E984" s="333"/>
      <c r="F984" s="343"/>
      <c r="G984" s="344"/>
      <c r="H984" s="560"/>
    </row>
    <row r="985" spans="2:11" ht="16.5" customHeight="1" x14ac:dyDescent="0.25">
      <c r="B985" s="338" t="s">
        <v>1234</v>
      </c>
      <c r="C985" s="339"/>
      <c r="D985" s="339"/>
      <c r="E985" s="340"/>
      <c r="F985" s="341"/>
      <c r="G985" s="342"/>
      <c r="H985" s="559" t="e">
        <f>F985/$F$989</f>
        <v>#DIV/0!</v>
      </c>
      <c r="I985" s="87"/>
      <c r="J985" s="201" t="s">
        <v>1640</v>
      </c>
    </row>
    <row r="986" spans="2:11" ht="16.5" customHeight="1" x14ac:dyDescent="0.25">
      <c r="B986" s="331"/>
      <c r="C986" s="332"/>
      <c r="D986" s="332"/>
      <c r="E986" s="333"/>
      <c r="F986" s="343"/>
      <c r="G986" s="344"/>
      <c r="H986" s="560"/>
      <c r="I986" s="87"/>
      <c r="J986" s="201" t="s">
        <v>1639</v>
      </c>
    </row>
    <row r="987" spans="2:11" ht="16.5" customHeight="1" x14ac:dyDescent="0.25">
      <c r="B987" s="338" t="s">
        <v>1235</v>
      </c>
      <c r="C987" s="339"/>
      <c r="D987" s="339"/>
      <c r="E987" s="340"/>
      <c r="F987" s="341"/>
      <c r="G987" s="342"/>
      <c r="H987" s="559" t="e">
        <f>F987/$F$989</f>
        <v>#DIV/0!</v>
      </c>
      <c r="J987" s="201" t="s">
        <v>1638</v>
      </c>
    </row>
    <row r="988" spans="2:11" ht="17.25" customHeight="1" thickBot="1" x14ac:dyDescent="0.3">
      <c r="B988" s="328"/>
      <c r="C988" s="329"/>
      <c r="D988" s="329"/>
      <c r="E988" s="330"/>
      <c r="F988" s="358"/>
      <c r="G988" s="359"/>
      <c r="H988" s="562"/>
    </row>
    <row r="989" spans="2:11" ht="28.5" customHeight="1" thickBot="1" x14ac:dyDescent="0.3">
      <c r="B989" s="550" t="s">
        <v>1236</v>
      </c>
      <c r="C989" s="551"/>
      <c r="D989" s="551"/>
      <c r="E989" s="552"/>
      <c r="F989" s="553">
        <f>SUM(F979:F987)</f>
        <v>0</v>
      </c>
      <c r="G989" s="554" t="e">
        <f>SUM(G979:G988)</f>
        <v>#REF!</v>
      </c>
      <c r="H989" s="173" t="e">
        <f>SUM(H979:H988)</f>
        <v>#DIV/0!</v>
      </c>
      <c r="K989" s="174"/>
    </row>
    <row r="990" spans="2:11" ht="16.5" customHeight="1" thickBot="1" x14ac:dyDescent="0.3">
      <c r="B990" s="40"/>
      <c r="C990" s="41"/>
      <c r="D990" s="41"/>
      <c r="E990" s="41"/>
      <c r="F990" s="577" t="str">
        <f>IF((SUM(F979:F987))&lt;F977,"Součet je MENŠÍ, než celkový rozpočet projektu!",(IF((SUM(F979:F987))&gt;F977,"Součet je VĚTŠÍ, než celkový rozpočet projektu!","")))</f>
        <v/>
      </c>
      <c r="G990" s="577"/>
      <c r="H990" s="41"/>
      <c r="I990" s="86"/>
      <c r="J990" s="86"/>
      <c r="K990" s="167"/>
    </row>
    <row r="991" spans="2:11" s="110" customFormat="1" ht="16.5" customHeight="1" thickBot="1" x14ac:dyDescent="0.3">
      <c r="B991" s="417" t="s">
        <v>1238</v>
      </c>
      <c r="C991" s="418"/>
      <c r="D991" s="418"/>
      <c r="E991" s="418"/>
      <c r="F991" s="418"/>
      <c r="G991" s="418"/>
      <c r="H991" s="419"/>
      <c r="I991" s="109"/>
      <c r="J991" s="109"/>
    </row>
    <row r="992" spans="2:11" s="110" customFormat="1" ht="16.5" customHeight="1" x14ac:dyDescent="0.3">
      <c r="B992" s="205"/>
      <c r="C992" s="49" t="s">
        <v>1386</v>
      </c>
      <c r="D992" s="84"/>
      <c r="E992" s="84"/>
      <c r="F992" s="84"/>
      <c r="G992" s="49"/>
      <c r="H992" s="49"/>
      <c r="I992" s="109"/>
      <c r="J992" s="109"/>
    </row>
    <row r="993" spans="2:10" s="110" customFormat="1" ht="16.5" customHeight="1" x14ac:dyDescent="0.3">
      <c r="B993" s="206"/>
      <c r="C993" s="535" t="s">
        <v>1456</v>
      </c>
      <c r="D993" s="535"/>
      <c r="E993" s="535"/>
      <c r="F993" s="535"/>
      <c r="G993" s="535"/>
      <c r="H993" s="535"/>
      <c r="I993" s="109"/>
      <c r="J993" s="109"/>
    </row>
    <row r="994" spans="2:10" s="110" customFormat="1" ht="16.5" hidden="1" customHeight="1" x14ac:dyDescent="0.3">
      <c r="B994" s="206"/>
      <c r="C994" s="535" t="s">
        <v>1457</v>
      </c>
      <c r="D994" s="535"/>
      <c r="E994" s="535"/>
      <c r="F994" s="535"/>
      <c r="G994" s="535"/>
      <c r="H994" s="535"/>
      <c r="I994" s="109"/>
      <c r="J994" s="109"/>
    </row>
    <row r="995" spans="2:10" s="110" customFormat="1" ht="16.5" hidden="1" customHeight="1" x14ac:dyDescent="0.3">
      <c r="B995" s="206"/>
      <c r="C995" s="535" t="s">
        <v>1442</v>
      </c>
      <c r="D995" s="535"/>
      <c r="E995" s="535"/>
      <c r="F995" s="535"/>
      <c r="G995" s="535"/>
      <c r="H995" s="535"/>
      <c r="I995" s="109"/>
      <c r="J995" s="109"/>
    </row>
    <row r="996" spans="2:10" s="110" customFormat="1" ht="16.5" hidden="1" customHeight="1" x14ac:dyDescent="0.3">
      <c r="B996" s="206"/>
      <c r="C996" s="537" t="s">
        <v>1443</v>
      </c>
      <c r="D996" s="537"/>
      <c r="E996" s="537"/>
      <c r="F996" s="537"/>
      <c r="G996" s="537"/>
      <c r="H996" s="537"/>
      <c r="I996" s="109"/>
      <c r="J996" s="109"/>
    </row>
    <row r="997" spans="2:10" ht="49.5" hidden="1" customHeight="1" x14ac:dyDescent="0.3">
      <c r="B997" s="206"/>
      <c r="C997" s="49" t="s">
        <v>1239</v>
      </c>
      <c r="D997" s="85"/>
      <c r="E997" s="85"/>
      <c r="F997" s="85"/>
      <c r="G997" s="49"/>
      <c r="H997" s="49"/>
    </row>
    <row r="998" spans="2:10" ht="49.5" hidden="1" customHeight="1" x14ac:dyDescent="0.3">
      <c r="B998" s="206"/>
      <c r="C998" s="49" t="s">
        <v>1240</v>
      </c>
      <c r="D998" s="85"/>
      <c r="E998" s="85"/>
      <c r="F998" s="85"/>
      <c r="G998" s="49"/>
      <c r="H998" s="49"/>
    </row>
    <row r="999" spans="2:10" ht="49.5" hidden="1" customHeight="1" x14ac:dyDescent="0.3">
      <c r="B999" s="206"/>
      <c r="C999" s="49" t="s">
        <v>1241</v>
      </c>
      <c r="D999" s="85"/>
      <c r="E999" s="85"/>
      <c r="F999" s="85"/>
      <c r="G999" s="49"/>
      <c r="H999" s="49"/>
    </row>
    <row r="1000" spans="2:10" ht="16.5" x14ac:dyDescent="0.3">
      <c r="B1000" s="206"/>
      <c r="C1000" s="49" t="s">
        <v>1457</v>
      </c>
      <c r="D1000" s="85"/>
      <c r="E1000" s="85"/>
      <c r="F1000" s="85"/>
      <c r="G1000" s="49"/>
      <c r="H1000" s="49"/>
    </row>
    <row r="1001" spans="2:10" ht="33" customHeight="1" x14ac:dyDescent="0.3">
      <c r="B1001" s="206"/>
      <c r="C1001" s="535" t="s">
        <v>1442</v>
      </c>
      <c r="D1001" s="536"/>
      <c r="E1001" s="536"/>
      <c r="F1001" s="536"/>
      <c r="G1001" s="536"/>
      <c r="H1001" s="536"/>
    </row>
    <row r="1002" spans="2:10" ht="16.5" x14ac:dyDescent="0.3">
      <c r="B1002" s="206"/>
      <c r="C1002" s="49" t="s">
        <v>1443</v>
      </c>
      <c r="D1002" s="85"/>
      <c r="E1002" s="85"/>
      <c r="F1002" s="85"/>
      <c r="G1002" s="49"/>
      <c r="H1002" s="49"/>
    </row>
    <row r="1003" spans="2:10" ht="16.5" x14ac:dyDescent="0.3">
      <c r="B1003" s="206"/>
      <c r="C1003" s="576" t="s">
        <v>1562</v>
      </c>
      <c r="D1003" s="576"/>
      <c r="E1003" s="576"/>
      <c r="F1003" s="576"/>
      <c r="G1003" s="576"/>
      <c r="H1003" s="576"/>
    </row>
    <row r="1004" spans="2:10" ht="16.5" x14ac:dyDescent="0.3">
      <c r="B1004" s="206"/>
      <c r="C1004" s="537" t="s">
        <v>1444</v>
      </c>
      <c r="D1004" s="537"/>
      <c r="E1004" s="537"/>
      <c r="F1004" s="537"/>
      <c r="G1004" s="537"/>
      <c r="H1004" s="537"/>
    </row>
    <row r="1005" spans="2:10" ht="16.5" customHeight="1" x14ac:dyDescent="0.3">
      <c r="B1005" s="206"/>
      <c r="C1005" s="537" t="s">
        <v>1445</v>
      </c>
      <c r="D1005" s="537"/>
      <c r="E1005" s="537"/>
      <c r="F1005" s="537"/>
      <c r="G1005" s="537"/>
      <c r="H1005" s="537"/>
    </row>
    <row r="1006" spans="2:10" ht="17.25" customHeight="1" x14ac:dyDescent="0.3">
      <c r="B1006" s="206"/>
      <c r="C1006" s="537" t="s">
        <v>1458</v>
      </c>
      <c r="D1006" s="537"/>
      <c r="E1006" s="537"/>
      <c r="F1006" s="537"/>
      <c r="G1006" s="537"/>
      <c r="H1006" s="537"/>
    </row>
    <row r="1007" spans="2:10" ht="16.5" customHeight="1" x14ac:dyDescent="0.3">
      <c r="B1007" s="206"/>
      <c r="C1007" s="599" t="s">
        <v>1446</v>
      </c>
      <c r="D1007" s="599"/>
      <c r="E1007" s="599"/>
      <c r="F1007" s="599"/>
      <c r="G1007" s="599"/>
      <c r="H1007" s="599"/>
    </row>
    <row r="1008" spans="2:10" ht="15.75" customHeight="1" x14ac:dyDescent="0.3">
      <c r="B1008" s="206"/>
      <c r="C1008" s="415" t="s">
        <v>1447</v>
      </c>
      <c r="D1008" s="415"/>
      <c r="E1008" s="415"/>
      <c r="F1008" s="415"/>
      <c r="G1008" s="415"/>
      <c r="H1008" s="415"/>
    </row>
    <row r="1009" spans="2:10" ht="15.75" customHeight="1" x14ac:dyDescent="0.3">
      <c r="B1009" s="206"/>
      <c r="C1009" s="415" t="s">
        <v>1570</v>
      </c>
      <c r="D1009" s="415"/>
      <c r="E1009" s="415"/>
      <c r="F1009" s="415"/>
      <c r="G1009" s="415"/>
      <c r="H1009" s="415"/>
      <c r="I1009" s="132"/>
      <c r="J1009" s="132"/>
    </row>
    <row r="1010" spans="2:10" ht="15.75" customHeight="1" x14ac:dyDescent="0.3">
      <c r="B1010" s="206"/>
      <c r="C1010" s="415" t="s">
        <v>1571</v>
      </c>
      <c r="D1010" s="415"/>
      <c r="E1010" s="415"/>
      <c r="F1010" s="415"/>
      <c r="G1010" s="415"/>
      <c r="H1010" s="415"/>
      <c r="I1010" s="132"/>
      <c r="J1010" s="132"/>
    </row>
    <row r="1011" spans="2:10" ht="15.75" customHeight="1" x14ac:dyDescent="0.3">
      <c r="B1011" s="206"/>
      <c r="C1011" s="561" t="s">
        <v>1448</v>
      </c>
      <c r="D1011" s="561"/>
      <c r="E1011" s="561"/>
      <c r="F1011" s="561"/>
      <c r="G1011" s="561"/>
      <c r="H1011" s="561"/>
      <c r="I1011" s="118"/>
      <c r="J1011" s="118"/>
    </row>
    <row r="1012" spans="2:10" ht="15.75" customHeight="1" x14ac:dyDescent="0.3">
      <c r="B1012" s="206"/>
      <c r="C1012" s="415" t="s">
        <v>1572</v>
      </c>
      <c r="D1012" s="415"/>
      <c r="E1012" s="415"/>
      <c r="F1012" s="415"/>
      <c r="G1012" s="415"/>
      <c r="H1012" s="415"/>
      <c r="I1012" s="128"/>
      <c r="J1012" s="128"/>
    </row>
    <row r="1013" spans="2:10" ht="15" customHeight="1" x14ac:dyDescent="0.3">
      <c r="B1013" s="206"/>
      <c r="C1013" s="415" t="s">
        <v>1573</v>
      </c>
      <c r="D1013" s="415"/>
      <c r="E1013" s="415"/>
      <c r="F1013" s="415"/>
      <c r="G1013" s="415"/>
      <c r="H1013" s="415"/>
      <c r="I1013" s="118"/>
      <c r="J1013" s="118"/>
    </row>
    <row r="1014" spans="2:10" ht="15.75" customHeight="1" x14ac:dyDescent="0.3">
      <c r="B1014" s="206"/>
      <c r="C1014" s="415" t="s">
        <v>1574</v>
      </c>
      <c r="D1014" s="415"/>
      <c r="E1014" s="415"/>
      <c r="F1014" s="415"/>
      <c r="G1014" s="415"/>
      <c r="H1014" s="415"/>
      <c r="I1014" s="118"/>
      <c r="J1014" s="118"/>
    </row>
    <row r="1015" spans="2:10" ht="15.75" customHeight="1" x14ac:dyDescent="0.3">
      <c r="B1015" s="206"/>
      <c r="C1015" s="415" t="s">
        <v>1575</v>
      </c>
      <c r="D1015" s="415"/>
      <c r="E1015" s="415"/>
      <c r="F1015" s="415"/>
      <c r="G1015" s="415"/>
      <c r="H1015" s="415"/>
      <c r="I1015" s="118"/>
      <c r="J1015" s="118"/>
    </row>
    <row r="1016" spans="2:10" ht="15.75" customHeight="1" x14ac:dyDescent="0.3">
      <c r="B1016" s="206"/>
      <c r="C1016" s="561" t="s">
        <v>1449</v>
      </c>
      <c r="D1016" s="561"/>
      <c r="E1016" s="561"/>
      <c r="F1016" s="561"/>
      <c r="G1016" s="561"/>
      <c r="H1016" s="561"/>
      <c r="I1016" s="118"/>
      <c r="J1016" s="118"/>
    </row>
    <row r="1017" spans="2:10" ht="16.5" customHeight="1" x14ac:dyDescent="0.3">
      <c r="B1017" s="206"/>
      <c r="C1017" s="561" t="s">
        <v>1450</v>
      </c>
      <c r="D1017" s="561"/>
      <c r="E1017" s="561"/>
      <c r="F1017" s="561"/>
      <c r="G1017" s="561"/>
      <c r="H1017" s="561"/>
    </row>
    <row r="1018" spans="2:10" ht="16.5" customHeight="1" x14ac:dyDescent="0.3">
      <c r="B1018" s="206"/>
      <c r="C1018" s="415" t="s">
        <v>1576</v>
      </c>
      <c r="D1018" s="415"/>
      <c r="E1018" s="415"/>
      <c r="F1018" s="415"/>
      <c r="G1018" s="415"/>
      <c r="H1018" s="415"/>
    </row>
    <row r="1019" spans="2:10" ht="16.5" customHeight="1" x14ac:dyDescent="0.3">
      <c r="B1019" s="206"/>
      <c r="C1019" s="561" t="s">
        <v>1451</v>
      </c>
      <c r="D1019" s="561"/>
      <c r="E1019" s="561"/>
      <c r="F1019" s="561"/>
      <c r="G1019" s="561"/>
      <c r="H1019" s="561"/>
    </row>
    <row r="1020" spans="2:10" ht="33" customHeight="1" thickBot="1" x14ac:dyDescent="0.35">
      <c r="B1020" s="206"/>
      <c r="C1020" s="600"/>
      <c r="D1020" s="600"/>
      <c r="E1020" s="600"/>
      <c r="F1020" s="600"/>
      <c r="G1020" s="600"/>
      <c r="H1020" s="600"/>
    </row>
    <row r="1021" spans="2:10" ht="16.5" customHeight="1" thickBot="1" x14ac:dyDescent="0.3">
      <c r="B1021" s="417" t="s">
        <v>1384</v>
      </c>
      <c r="C1021" s="418"/>
      <c r="D1021" s="418"/>
      <c r="E1021" s="418"/>
      <c r="F1021" s="418"/>
      <c r="G1021" s="418"/>
      <c r="H1021" s="419"/>
    </row>
    <row r="1022" spans="2:10" ht="16.5" customHeight="1" x14ac:dyDescent="0.25">
      <c r="B1022" s="596" t="s">
        <v>1385</v>
      </c>
      <c r="C1022" s="597"/>
      <c r="D1022" s="597"/>
      <c r="E1022" s="597"/>
      <c r="F1022" s="597"/>
      <c r="G1022" s="597"/>
      <c r="H1022" s="598"/>
    </row>
    <row r="1023" spans="2:10" ht="28.5" customHeight="1" x14ac:dyDescent="0.25">
      <c r="B1023" s="540" t="s">
        <v>1152</v>
      </c>
      <c r="C1023" s="541"/>
      <c r="D1023" s="541"/>
      <c r="E1023" s="541"/>
      <c r="F1023" s="541"/>
      <c r="G1023" s="541"/>
      <c r="H1023" s="542"/>
    </row>
    <row r="1024" spans="2:10" ht="107.25" customHeight="1" x14ac:dyDescent="0.25">
      <c r="B1024" s="540" t="s">
        <v>1671</v>
      </c>
      <c r="C1024" s="541"/>
      <c r="D1024" s="541"/>
      <c r="E1024" s="541"/>
      <c r="F1024" s="541"/>
      <c r="G1024" s="541"/>
      <c r="H1024" s="542"/>
    </row>
    <row r="1025" spans="2:11" ht="15" customHeight="1" x14ac:dyDescent="0.25">
      <c r="B1025" s="540" t="s">
        <v>1153</v>
      </c>
      <c r="C1025" s="541"/>
      <c r="D1025" s="541"/>
      <c r="E1025" s="541"/>
      <c r="F1025" s="541"/>
      <c r="G1025" s="541"/>
      <c r="H1025" s="542"/>
    </row>
    <row r="1026" spans="2:11" ht="48" customHeight="1" x14ac:dyDescent="0.25">
      <c r="B1026" s="540" t="s">
        <v>1155</v>
      </c>
      <c r="C1026" s="541"/>
      <c r="D1026" s="541"/>
      <c r="E1026" s="541"/>
      <c r="F1026" s="541"/>
      <c r="G1026" s="541"/>
      <c r="H1026" s="542"/>
    </row>
    <row r="1027" spans="2:11" ht="16.5" customHeight="1" x14ac:dyDescent="0.25">
      <c r="B1027" s="540" t="s">
        <v>1154</v>
      </c>
      <c r="C1027" s="541"/>
      <c r="D1027" s="541"/>
      <c r="E1027" s="541"/>
      <c r="F1027" s="541"/>
      <c r="G1027" s="541"/>
      <c r="H1027" s="542"/>
    </row>
    <row r="1028" spans="2:11" ht="16.5" customHeight="1" x14ac:dyDescent="0.25">
      <c r="B1028" s="540" t="s">
        <v>1673</v>
      </c>
      <c r="C1028" s="541"/>
      <c r="D1028" s="541"/>
      <c r="E1028" s="541"/>
      <c r="F1028" s="541"/>
      <c r="G1028" s="541"/>
      <c r="H1028" s="542"/>
    </row>
    <row r="1029" spans="2:11" ht="48" customHeight="1" x14ac:dyDescent="0.25">
      <c r="B1029" s="540" t="s">
        <v>1674</v>
      </c>
      <c r="C1029" s="541"/>
      <c r="D1029" s="541"/>
      <c r="E1029" s="541"/>
      <c r="F1029" s="541"/>
      <c r="G1029" s="541"/>
      <c r="H1029" s="542"/>
    </row>
    <row r="1030" spans="2:11" ht="320.25" customHeight="1" x14ac:dyDescent="0.25">
      <c r="B1030" s="563" t="s">
        <v>1672</v>
      </c>
      <c r="C1030" s="564"/>
      <c r="D1030" s="564"/>
      <c r="E1030" s="564"/>
      <c r="F1030" s="564"/>
      <c r="G1030" s="564"/>
      <c r="H1030" s="565"/>
    </row>
    <row r="1031" spans="2:11" ht="50.25" customHeight="1" x14ac:dyDescent="0.25">
      <c r="B1031" s="566" t="s">
        <v>1242</v>
      </c>
      <c r="C1031" s="567"/>
      <c r="D1031" s="567"/>
      <c r="E1031" s="566" t="s">
        <v>12</v>
      </c>
      <c r="F1031" s="567"/>
      <c r="G1031" s="51" t="s">
        <v>1243</v>
      </c>
      <c r="H1031" s="51" t="s">
        <v>1244</v>
      </c>
      <c r="K1031" s="37" t="s">
        <v>1433</v>
      </c>
    </row>
    <row r="1032" spans="2:11" ht="56.25" customHeight="1" x14ac:dyDescent="0.25">
      <c r="B1032" s="590"/>
      <c r="C1032" s="591"/>
      <c r="D1032" s="591"/>
      <c r="E1032" s="557"/>
      <c r="F1032" s="558"/>
      <c r="G1032" s="310"/>
      <c r="H1032" s="311"/>
    </row>
    <row r="1033" spans="2:11" ht="50.25" customHeight="1" x14ac:dyDescent="0.25">
      <c r="B1033" s="566" t="s">
        <v>1245</v>
      </c>
      <c r="C1033" s="567"/>
      <c r="D1033" s="567"/>
      <c r="E1033" s="566" t="s">
        <v>12</v>
      </c>
      <c r="F1033" s="567"/>
      <c r="G1033" s="51" t="s">
        <v>1243</v>
      </c>
      <c r="H1033" s="51" t="s">
        <v>1244</v>
      </c>
      <c r="K1033" s="37" t="s">
        <v>1434</v>
      </c>
    </row>
    <row r="1034" spans="2:11" ht="56.25" customHeight="1" x14ac:dyDescent="0.25">
      <c r="B1034" s="590"/>
      <c r="C1034" s="591"/>
      <c r="D1034" s="591"/>
      <c r="E1034" s="557"/>
      <c r="F1034" s="558"/>
      <c r="G1034" s="310"/>
      <c r="H1034" s="311"/>
      <c r="I1034" s="79"/>
      <c r="J1034" s="79"/>
    </row>
  </sheetData>
  <sheetProtection algorithmName="SHA-512" hashValue="7cJXcKCP7EtDHDQe4W6DTPLXC867UZoSqE0C5kvFAFuuPHc8KC4CnNx/kLlJn8z8wfCmh2/C7InlLKx4Wkxm4Q==" saltValue="UmksZNzNdtTBTlDXYedhgA==" spinCount="100000" sheet="1" selectLockedCells="1"/>
  <protectedRanges>
    <protectedRange sqref="F981:G988" name="kapitola_10"/>
    <protectedRange sqref="B992:B1020" name="kapitola_9"/>
    <protectedRange sqref="D943:H945 D947:H950" name="kapitola_8"/>
    <protectedRange sqref="D19" name="kapitola_7_3"/>
    <protectedRange sqref="D293 F292 H292 C290 D286:D287 D284 F283 H283 C281 D278 D276 F275 D302 F301 H301 C299 D295:D296 D311 F310 H310 C308 D304:D305 D320 F319 H319 C317 D313:D314 D329 F328 H328 C326 D322:D323 D338 F337 H337 C335 D331:D332 D347 F346 H346 C344 D340:D341 D356 F355 H355 C353 D349:D350 D365 F364 H364 C362 D358:D359 D374 F373 H373 C371 D367:D368 D289 D280 D298 D307 D316 D325 D334 D343 D352 D361 D370" name="kapitola_7_1"/>
    <protectedRange sqref="D19 F263:F264" name="kapitola_6"/>
    <protectedRange sqref="D19 H256 H258 D256:D259 D260:D261" name="kapitola_5"/>
    <protectedRange sqref="D247 D248 D249 D250 D252 E251 D253 E254" name="kapitola_4"/>
    <protectedRange sqref="D208:D210 G208 G214 D214:D216 B218 B212 D220:D222 G220 B224 D227:D229 G227 B231 D233:D235 G233 B237 D239:D241 G239 B243:B245" name="kapitola_3"/>
    <protectedRange sqref="D188:D189 D194:D196 B199:C200 B202:B203" name="kapitola_2"/>
    <protectedRange sqref="D19:D24 G21:G23 B27:H29 D30 D32:H33 D34 G34 B37:H38 B43:H43 E44 C45 F45 B48:H48 E49 C50 F50 D54:H55 G56 D56:D58 B61:H63 E64 C65 F65 D67:H68 D69 G69 B72:H73 E74 C75 F75" name="kapitola_1"/>
    <protectedRange sqref="B937 E937:F937" name="kapitola_7_3_1"/>
  </protectedRanges>
  <mergeCells count="1769">
    <mergeCell ref="K5:K6"/>
    <mergeCell ref="B257:C257"/>
    <mergeCell ref="D257:H257"/>
    <mergeCell ref="B259:C259"/>
    <mergeCell ref="D259:H259"/>
    <mergeCell ref="B338:C338"/>
    <mergeCell ref="D338:H338"/>
    <mergeCell ref="B339:H339"/>
    <mergeCell ref="B340:C340"/>
    <mergeCell ref="D340:H340"/>
    <mergeCell ref="D336:H336"/>
    <mergeCell ref="D331:H331"/>
    <mergeCell ref="B332:C332"/>
    <mergeCell ref="D332:H332"/>
    <mergeCell ref="B333:C333"/>
    <mergeCell ref="B331:C331"/>
    <mergeCell ref="D302:H302"/>
    <mergeCell ref="B303:H303"/>
    <mergeCell ref="B319:C319"/>
    <mergeCell ref="D274:H274"/>
    <mergeCell ref="D288:H288"/>
    <mergeCell ref="D280:H280"/>
    <mergeCell ref="D276:H276"/>
    <mergeCell ref="D327:H327"/>
    <mergeCell ref="B312:H312"/>
    <mergeCell ref="B313:C313"/>
    <mergeCell ref="D311:H311"/>
    <mergeCell ref="B292:C292"/>
    <mergeCell ref="B262:H262"/>
    <mergeCell ref="B271:C271"/>
    <mergeCell ref="B272:C272"/>
    <mergeCell ref="B284:C284"/>
    <mergeCell ref="B285:H285"/>
    <mergeCell ref="B958:D958"/>
    <mergeCell ref="B318:C318"/>
    <mergeCell ref="D323:H323"/>
    <mergeCell ref="D300:H300"/>
    <mergeCell ref="B301:C301"/>
    <mergeCell ref="B305:C305"/>
    <mergeCell ref="D305:H305"/>
    <mergeCell ref="B336:C336"/>
    <mergeCell ref="E943:H943"/>
    <mergeCell ref="E944:H944"/>
    <mergeCell ref="E945:H945"/>
    <mergeCell ref="D320:H320"/>
    <mergeCell ref="B321:H321"/>
    <mergeCell ref="B334:C334"/>
    <mergeCell ref="E956:H956"/>
    <mergeCell ref="B956:D956"/>
    <mergeCell ref="B348:H348"/>
    <mergeCell ref="B389:C389"/>
    <mergeCell ref="B492:C492"/>
    <mergeCell ref="D492:H492"/>
    <mergeCell ref="B493:C493"/>
    <mergeCell ref="D493:H493"/>
    <mergeCell ref="B494:H494"/>
    <mergeCell ref="B495:C495"/>
    <mergeCell ref="B397:C397"/>
    <mergeCell ref="D422:H422"/>
    <mergeCell ref="D511:H511"/>
    <mergeCell ref="D510:H510"/>
    <mergeCell ref="D509:H509"/>
    <mergeCell ref="D508:H508"/>
    <mergeCell ref="D514:H514"/>
    <mergeCell ref="B304:C304"/>
    <mergeCell ref="B158:E158"/>
    <mergeCell ref="D159:F159"/>
    <mergeCell ref="D160:F160"/>
    <mergeCell ref="B170:C170"/>
    <mergeCell ref="D171:F171"/>
    <mergeCell ref="D172:F172"/>
    <mergeCell ref="D173:F173"/>
    <mergeCell ref="B176:H176"/>
    <mergeCell ref="B177:C177"/>
    <mergeCell ref="D177:H177"/>
    <mergeCell ref="E174:H174"/>
    <mergeCell ref="C175:D175"/>
    <mergeCell ref="F175:H175"/>
    <mergeCell ref="B242:H242"/>
    <mergeCell ref="B184:D184"/>
    <mergeCell ref="E184:H184"/>
    <mergeCell ref="B194:C194"/>
    <mergeCell ref="B168:C168"/>
    <mergeCell ref="D168:H168"/>
    <mergeCell ref="B174:D174"/>
    <mergeCell ref="B220:C220"/>
    <mergeCell ref="B227:C227"/>
    <mergeCell ref="B233:C233"/>
    <mergeCell ref="E233:F233"/>
    <mergeCell ref="G233:H233"/>
    <mergeCell ref="B239:C239"/>
    <mergeCell ref="E239:F239"/>
    <mergeCell ref="G239:H239"/>
    <mergeCell ref="B241:C241"/>
    <mergeCell ref="D241:H241"/>
    <mergeCell ref="B221:C221"/>
    <mergeCell ref="D221:H221"/>
    <mergeCell ref="B243:H243"/>
    <mergeCell ref="B231:H231"/>
    <mergeCell ref="B187:H187"/>
    <mergeCell ref="B230:H230"/>
    <mergeCell ref="C185:D185"/>
    <mergeCell ref="B236:H236"/>
    <mergeCell ref="D222:H222"/>
    <mergeCell ref="B228:C228"/>
    <mergeCell ref="B198:H198"/>
    <mergeCell ref="D194:H194"/>
    <mergeCell ref="B246:H246"/>
    <mergeCell ref="D195:H195"/>
    <mergeCell ref="B195:C195"/>
    <mergeCell ref="D161:F161"/>
    <mergeCell ref="E162:H162"/>
    <mergeCell ref="C163:D163"/>
    <mergeCell ref="B164:H164"/>
    <mergeCell ref="B165:C165"/>
    <mergeCell ref="D165:H165"/>
    <mergeCell ref="B166:C166"/>
    <mergeCell ref="D166:H166"/>
    <mergeCell ref="B178:C178"/>
    <mergeCell ref="D178:H178"/>
    <mergeCell ref="B180:E180"/>
    <mergeCell ref="D181:F181"/>
    <mergeCell ref="D182:F182"/>
    <mergeCell ref="D183:F183"/>
    <mergeCell ref="B217:H217"/>
    <mergeCell ref="B218:H218"/>
    <mergeCell ref="B223:H223"/>
    <mergeCell ref="B224:H224"/>
    <mergeCell ref="B237:H237"/>
    <mergeCell ref="F153:H153"/>
    <mergeCell ref="D124:H124"/>
    <mergeCell ref="B147:C147"/>
    <mergeCell ref="D94:F94"/>
    <mergeCell ref="D95:F95"/>
    <mergeCell ref="B113:C113"/>
    <mergeCell ref="D103:E103"/>
    <mergeCell ref="B942:C942"/>
    <mergeCell ref="B946:C946"/>
    <mergeCell ref="D341:H341"/>
    <mergeCell ref="B935:E935"/>
    <mergeCell ref="D946:H946"/>
    <mergeCell ref="F256:G256"/>
    <mergeCell ref="D256:E256"/>
    <mergeCell ref="B258:C258"/>
    <mergeCell ref="F258:G258"/>
    <mergeCell ref="D258:E258"/>
    <mergeCell ref="B297:C297"/>
    <mergeCell ref="D297:H297"/>
    <mergeCell ref="B293:C293"/>
    <mergeCell ref="B267:H267"/>
    <mergeCell ref="B298:C298"/>
    <mergeCell ref="D298:H298"/>
    <mergeCell ref="B329:C329"/>
    <mergeCell ref="D329:H329"/>
    <mergeCell ref="B330:H330"/>
    <mergeCell ref="B320:C320"/>
    <mergeCell ref="B287:C287"/>
    <mergeCell ref="D287:H287"/>
    <mergeCell ref="B208:C208"/>
    <mergeCell ref="B214:C214"/>
    <mergeCell ref="B269:H269"/>
    <mergeCell ref="B19:C19"/>
    <mergeCell ref="B20:C20"/>
    <mergeCell ref="B22:C22"/>
    <mergeCell ref="D19:H19"/>
    <mergeCell ref="B24:C24"/>
    <mergeCell ref="D24:E24"/>
    <mergeCell ref="D28:F28"/>
    <mergeCell ref="D27:F27"/>
    <mergeCell ref="B188:C188"/>
    <mergeCell ref="B189:C189"/>
    <mergeCell ref="D188:H188"/>
    <mergeCell ref="D189:H189"/>
    <mergeCell ref="D32:H32"/>
    <mergeCell ref="D33:H33"/>
    <mergeCell ref="B256:C256"/>
    <mergeCell ref="D139:F139"/>
    <mergeCell ref="B142:H142"/>
    <mergeCell ref="B143:C143"/>
    <mergeCell ref="D143:H143"/>
    <mergeCell ref="D151:F151"/>
    <mergeCell ref="B155:C155"/>
    <mergeCell ref="D155:H155"/>
    <mergeCell ref="B156:C156"/>
    <mergeCell ref="D72:F72"/>
    <mergeCell ref="D71:F71"/>
    <mergeCell ref="B206:E206"/>
    <mergeCell ref="C199:H199"/>
    <mergeCell ref="D192:H192"/>
    <mergeCell ref="D191:H191"/>
    <mergeCell ref="B104:C104"/>
    <mergeCell ref="D105:F105"/>
    <mergeCell ref="B1034:D1034"/>
    <mergeCell ref="E1034:F1034"/>
    <mergeCell ref="B1027:H1027"/>
    <mergeCell ref="B974:H974"/>
    <mergeCell ref="H987:H988"/>
    <mergeCell ref="H981:H982"/>
    <mergeCell ref="G964:H964"/>
    <mergeCell ref="G965:H965"/>
    <mergeCell ref="H977:H978"/>
    <mergeCell ref="B969:H969"/>
    <mergeCell ref="C970:D970"/>
    <mergeCell ref="B315:C315"/>
    <mergeCell ref="B324:C324"/>
    <mergeCell ref="D324:H324"/>
    <mergeCell ref="B1033:D1033"/>
    <mergeCell ref="E1033:F1033"/>
    <mergeCell ref="B991:H991"/>
    <mergeCell ref="B1021:H1021"/>
    <mergeCell ref="B1022:H1022"/>
    <mergeCell ref="B1023:H1023"/>
    <mergeCell ref="B1026:H1026"/>
    <mergeCell ref="C1007:H1007"/>
    <mergeCell ref="C1008:H1008"/>
    <mergeCell ref="C1020:H1020"/>
    <mergeCell ref="C1013:H1013"/>
    <mergeCell ref="E962:H962"/>
    <mergeCell ref="B1032:D1032"/>
    <mergeCell ref="B322:C322"/>
    <mergeCell ref="D322:H322"/>
    <mergeCell ref="B323:C323"/>
    <mergeCell ref="C1006:H1006"/>
    <mergeCell ref="C1012:H1012"/>
    <mergeCell ref="E959:H959"/>
    <mergeCell ref="B947:C947"/>
    <mergeCell ref="B944:C944"/>
    <mergeCell ref="B945:C945"/>
    <mergeCell ref="D391:H391"/>
    <mergeCell ref="C1003:H1003"/>
    <mergeCell ref="C1004:H1004"/>
    <mergeCell ref="B959:D959"/>
    <mergeCell ref="B960:D960"/>
    <mergeCell ref="B961:D961"/>
    <mergeCell ref="B962:D962"/>
    <mergeCell ref="F990:G990"/>
    <mergeCell ref="D948:H948"/>
    <mergeCell ref="D949:H949"/>
    <mergeCell ref="D950:H950"/>
    <mergeCell ref="B977:E978"/>
    <mergeCell ref="F977:G978"/>
    <mergeCell ref="B483:H483"/>
    <mergeCell ref="B484:C484"/>
    <mergeCell ref="B485:C485"/>
    <mergeCell ref="B486:C486"/>
    <mergeCell ref="B487:C487"/>
    <mergeCell ref="B488:C488"/>
    <mergeCell ref="D488:H488"/>
    <mergeCell ref="D487:H487"/>
    <mergeCell ref="D486:H486"/>
    <mergeCell ref="D484:H484"/>
    <mergeCell ref="D485:H485"/>
    <mergeCell ref="B489:C489"/>
    <mergeCell ref="D489:H489"/>
    <mergeCell ref="B480:C480"/>
    <mergeCell ref="B482:C482"/>
    <mergeCell ref="E1032:F1032"/>
    <mergeCell ref="H983:H984"/>
    <mergeCell ref="H985:H986"/>
    <mergeCell ref="C993:H993"/>
    <mergeCell ref="C994:H994"/>
    <mergeCell ref="C1011:H1011"/>
    <mergeCell ref="C1014:H1014"/>
    <mergeCell ref="H979:H980"/>
    <mergeCell ref="C1017:H1017"/>
    <mergeCell ref="C1018:H1018"/>
    <mergeCell ref="C1005:H1005"/>
    <mergeCell ref="B395:H395"/>
    <mergeCell ref="B366:H366"/>
    <mergeCell ref="D369:H369"/>
    <mergeCell ref="B396:C396"/>
    <mergeCell ref="B368:C368"/>
    <mergeCell ref="B377:C377"/>
    <mergeCell ref="B1030:H1030"/>
    <mergeCell ref="B1031:D1031"/>
    <mergeCell ref="E1031:F1031"/>
    <mergeCell ref="E961:H961"/>
    <mergeCell ref="B967:E967"/>
    <mergeCell ref="C971:D971"/>
    <mergeCell ref="D942:H942"/>
    <mergeCell ref="G966:H966"/>
    <mergeCell ref="B966:E966"/>
    <mergeCell ref="E957:H957"/>
    <mergeCell ref="E958:H958"/>
    <mergeCell ref="C1016:H1016"/>
    <mergeCell ref="C1019:H1019"/>
    <mergeCell ref="G967:H967"/>
    <mergeCell ref="B1028:H1028"/>
    <mergeCell ref="B1029:H1029"/>
    <mergeCell ref="B1024:H1024"/>
    <mergeCell ref="B1025:H1025"/>
    <mergeCell ref="B949:C949"/>
    <mergeCell ref="B950:C950"/>
    <mergeCell ref="E960:H960"/>
    <mergeCell ref="B965:E965"/>
    <mergeCell ref="B952:H952"/>
    <mergeCell ref="B954:H954"/>
    <mergeCell ref="B989:E989"/>
    <mergeCell ref="F989:G989"/>
    <mergeCell ref="F976:G976"/>
    <mergeCell ref="B391:C391"/>
    <mergeCell ref="B393:C393"/>
    <mergeCell ref="D393:H393"/>
    <mergeCell ref="B380:C380"/>
    <mergeCell ref="B520:C520"/>
    <mergeCell ref="D520:H520"/>
    <mergeCell ref="B516:H516"/>
    <mergeCell ref="D506:H506"/>
    <mergeCell ref="D497:H497"/>
    <mergeCell ref="D528:H528"/>
    <mergeCell ref="D540:H540"/>
    <mergeCell ref="D539:H539"/>
    <mergeCell ref="D531:H531"/>
    <mergeCell ref="D530:H530"/>
    <mergeCell ref="D529:H529"/>
    <mergeCell ref="B529:C529"/>
    <mergeCell ref="B537:C537"/>
    <mergeCell ref="D537:H537"/>
    <mergeCell ref="B538:H538"/>
    <mergeCell ref="D481:H481"/>
    <mergeCell ref="D482:H482"/>
    <mergeCell ref="C1001:H1001"/>
    <mergeCell ref="C995:H995"/>
    <mergeCell ref="C996:H996"/>
    <mergeCell ref="B957:D957"/>
    <mergeCell ref="B588:C588"/>
    <mergeCell ref="B590:C590"/>
    <mergeCell ref="B591:C591"/>
    <mergeCell ref="B502:C502"/>
    <mergeCell ref="D502:H502"/>
    <mergeCell ref="B503:C503"/>
    <mergeCell ref="D503:H503"/>
    <mergeCell ref="B504:C504"/>
    <mergeCell ref="D504:H504"/>
    <mergeCell ref="B505:H505"/>
    <mergeCell ref="B506:C506"/>
    <mergeCell ref="D507:H507"/>
    <mergeCell ref="B943:C943"/>
    <mergeCell ref="D533:H533"/>
    <mergeCell ref="D522:H522"/>
    <mergeCell ref="D524:H524"/>
    <mergeCell ref="D532:H532"/>
    <mergeCell ref="B562:C562"/>
    <mergeCell ref="B563:C563"/>
    <mergeCell ref="B564:C564"/>
    <mergeCell ref="B565:C565"/>
    <mergeCell ref="B566:C566"/>
    <mergeCell ref="B567:C567"/>
    <mergeCell ref="B568:C568"/>
    <mergeCell ref="B569:C569"/>
    <mergeCell ref="B573:C573"/>
    <mergeCell ref="B574:C574"/>
    <mergeCell ref="B370:C370"/>
    <mergeCell ref="B423:C423"/>
    <mergeCell ref="D423:H423"/>
    <mergeCell ref="B407:C407"/>
    <mergeCell ref="D313:H313"/>
    <mergeCell ref="B314:C314"/>
    <mergeCell ref="D314:H314"/>
    <mergeCell ref="D390:H390"/>
    <mergeCell ref="D387:H387"/>
    <mergeCell ref="D352:H352"/>
    <mergeCell ref="D370:H370"/>
    <mergeCell ref="D389:H389"/>
    <mergeCell ref="D388:H388"/>
    <mergeCell ref="B358:C358"/>
    <mergeCell ref="B359:C359"/>
    <mergeCell ref="B367:C367"/>
    <mergeCell ref="B401:C401"/>
    <mergeCell ref="D401:H401"/>
    <mergeCell ref="B402:C402"/>
    <mergeCell ref="D402:H402"/>
    <mergeCell ref="B392:C392"/>
    <mergeCell ref="D392:H392"/>
    <mergeCell ref="B337:C337"/>
    <mergeCell ref="D351:H351"/>
    <mergeCell ref="B352:C352"/>
    <mergeCell ref="B365:C365"/>
    <mergeCell ref="D365:H365"/>
    <mergeCell ref="D349:H349"/>
    <mergeCell ref="B357:H357"/>
    <mergeCell ref="D359:H359"/>
    <mergeCell ref="D358:H358"/>
    <mergeCell ref="B361:C361"/>
    <mergeCell ref="C153:D153"/>
    <mergeCell ref="D334:H334"/>
    <mergeCell ref="B355:C355"/>
    <mergeCell ref="B388:C388"/>
    <mergeCell ref="B374:C374"/>
    <mergeCell ref="D374:H374"/>
    <mergeCell ref="B350:C350"/>
    <mergeCell ref="B378:C378"/>
    <mergeCell ref="B403:C403"/>
    <mergeCell ref="B404:C404"/>
    <mergeCell ref="B405:C405"/>
    <mergeCell ref="D394:H394"/>
    <mergeCell ref="B376:C376"/>
    <mergeCell ref="D378:H378"/>
    <mergeCell ref="D377:H377"/>
    <mergeCell ref="B351:C351"/>
    <mergeCell ref="B383:C383"/>
    <mergeCell ref="D383:H383"/>
    <mergeCell ref="D379:H379"/>
    <mergeCell ref="D381:H381"/>
    <mergeCell ref="B375:H375"/>
    <mergeCell ref="D376:H376"/>
    <mergeCell ref="B381:C381"/>
    <mergeCell ref="B382:C382"/>
    <mergeCell ref="B372:C372"/>
    <mergeCell ref="B373:C373"/>
    <mergeCell ref="D368:H368"/>
    <mergeCell ref="D367:H367"/>
    <mergeCell ref="B398:C398"/>
    <mergeCell ref="B363:C363"/>
    <mergeCell ref="D363:H363"/>
    <mergeCell ref="B364:C364"/>
    <mergeCell ref="D156:H156"/>
    <mergeCell ref="B80:C80"/>
    <mergeCell ref="D80:H80"/>
    <mergeCell ref="F119:H119"/>
    <mergeCell ref="F75:H75"/>
    <mergeCell ref="D133:H133"/>
    <mergeCell ref="B134:C134"/>
    <mergeCell ref="D134:H134"/>
    <mergeCell ref="B136:E136"/>
    <mergeCell ref="D137:F137"/>
    <mergeCell ref="B394:C394"/>
    <mergeCell ref="E140:H140"/>
    <mergeCell ref="D81:E81"/>
    <mergeCell ref="B82:C82"/>
    <mergeCell ref="D93:F93"/>
    <mergeCell ref="B390:C390"/>
    <mergeCell ref="B387:C387"/>
    <mergeCell ref="D333:H333"/>
    <mergeCell ref="D343:H343"/>
    <mergeCell ref="B341:C341"/>
    <mergeCell ref="D350:H350"/>
    <mergeCell ref="B379:C379"/>
    <mergeCell ref="D107:F107"/>
    <mergeCell ref="B110:H110"/>
    <mergeCell ref="B111:C111"/>
    <mergeCell ref="D111:H111"/>
    <mergeCell ref="B100:C100"/>
    <mergeCell ref="B99:C99"/>
    <mergeCell ref="D113:F113"/>
    <mergeCell ref="G113:H113"/>
    <mergeCell ref="D89:H89"/>
    <mergeCell ref="E152:H152"/>
    <mergeCell ref="D144:H144"/>
    <mergeCell ref="B146:C146"/>
    <mergeCell ref="D146:H146"/>
    <mergeCell ref="B92:E92"/>
    <mergeCell ref="B103:C103"/>
    <mergeCell ref="D99:H99"/>
    <mergeCell ref="B88:H88"/>
    <mergeCell ref="D125:E125"/>
    <mergeCell ref="B126:C126"/>
    <mergeCell ref="F141:H141"/>
    <mergeCell ref="B152:D152"/>
    <mergeCell ref="D73:F73"/>
    <mergeCell ref="D127:F127"/>
    <mergeCell ref="B124:C124"/>
    <mergeCell ref="D147:E147"/>
    <mergeCell ref="B89:C89"/>
    <mergeCell ref="E74:H74"/>
    <mergeCell ref="B145:C145"/>
    <mergeCell ref="G91:H91"/>
    <mergeCell ref="B114:E114"/>
    <mergeCell ref="B74:D74"/>
    <mergeCell ref="D149:F149"/>
    <mergeCell ref="D150:F150"/>
    <mergeCell ref="D106:F106"/>
    <mergeCell ref="I198:I201"/>
    <mergeCell ref="B201:H201"/>
    <mergeCell ref="D100:H100"/>
    <mergeCell ref="B102:C102"/>
    <mergeCell ref="D102:H102"/>
    <mergeCell ref="B202:H202"/>
    <mergeCell ref="B205:H205"/>
    <mergeCell ref="D197:H197"/>
    <mergeCell ref="D193:H193"/>
    <mergeCell ref="B197:C197"/>
    <mergeCell ref="F131:H131"/>
    <mergeCell ref="F185:H185"/>
    <mergeCell ref="C119:D119"/>
    <mergeCell ref="D115:F115"/>
    <mergeCell ref="B125:C125"/>
    <mergeCell ref="D129:F129"/>
    <mergeCell ref="B132:H132"/>
    <mergeCell ref="B133:C133"/>
    <mergeCell ref="B190:C190"/>
    <mergeCell ref="D122:H122"/>
    <mergeCell ref="F163:H163"/>
    <mergeCell ref="B130:D130"/>
    <mergeCell ref="E130:H130"/>
    <mergeCell ref="D196:H196"/>
    <mergeCell ref="C141:D141"/>
    <mergeCell ref="B154:H154"/>
    <mergeCell ref="B192:C192"/>
    <mergeCell ref="B193:C193"/>
    <mergeCell ref="D138:F138"/>
    <mergeCell ref="D145:F145"/>
    <mergeCell ref="G145:H145"/>
    <mergeCell ref="B140:D140"/>
    <mergeCell ref="B18:H18"/>
    <mergeCell ref="D20:H20"/>
    <mergeCell ref="D26:F26"/>
    <mergeCell ref="D55:H55"/>
    <mergeCell ref="B41:C41"/>
    <mergeCell ref="B44:D44"/>
    <mergeCell ref="E44:H44"/>
    <mergeCell ref="C45:D45"/>
    <mergeCell ref="F45:H45"/>
    <mergeCell ref="B49:D49"/>
    <mergeCell ref="E49:H49"/>
    <mergeCell ref="D48:F48"/>
    <mergeCell ref="D123:F123"/>
    <mergeCell ref="G123:H123"/>
    <mergeCell ref="B135:C135"/>
    <mergeCell ref="D135:F135"/>
    <mergeCell ref="G135:H135"/>
    <mergeCell ref="D101:F101"/>
    <mergeCell ref="C131:D131"/>
    <mergeCell ref="B86:D86"/>
    <mergeCell ref="E86:H86"/>
    <mergeCell ref="G101:H101"/>
    <mergeCell ref="D128:F128"/>
    <mergeCell ref="G79:H79"/>
    <mergeCell ref="B91:C91"/>
    <mergeCell ref="F50:H50"/>
    <mergeCell ref="B55:C55"/>
    <mergeCell ref="B57:C57"/>
    <mergeCell ref="B58:C58"/>
    <mergeCell ref="B54:C54"/>
    <mergeCell ref="D58:E58"/>
    <mergeCell ref="D68:H68"/>
    <mergeCell ref="B1:H1"/>
    <mergeCell ref="B3:H3"/>
    <mergeCell ref="B5:C5"/>
    <mergeCell ref="D5:H5"/>
    <mergeCell ref="B6:C6"/>
    <mergeCell ref="D6:H6"/>
    <mergeCell ref="B7:C7"/>
    <mergeCell ref="D7:H7"/>
    <mergeCell ref="B8:C8"/>
    <mergeCell ref="D8:H8"/>
    <mergeCell ref="B9:C9"/>
    <mergeCell ref="D9:H9"/>
    <mergeCell ref="B10:C10"/>
    <mergeCell ref="D10:H10"/>
    <mergeCell ref="B11:C11"/>
    <mergeCell ref="D11:H11"/>
    <mergeCell ref="B16:H16"/>
    <mergeCell ref="B12:C12"/>
    <mergeCell ref="D12:H12"/>
    <mergeCell ref="B13:C13"/>
    <mergeCell ref="D13:H13"/>
    <mergeCell ref="B14:C14"/>
    <mergeCell ref="D14:H14"/>
    <mergeCell ref="D296:H296"/>
    <mergeCell ref="B283:C283"/>
    <mergeCell ref="D284:H284"/>
    <mergeCell ref="D293:H293"/>
    <mergeCell ref="B294:H294"/>
    <mergeCell ref="B270:C270"/>
    <mergeCell ref="B25:C25"/>
    <mergeCell ref="B53:H53"/>
    <mergeCell ref="B289:C289"/>
    <mergeCell ref="D289:H289"/>
    <mergeCell ref="B277:H277"/>
    <mergeCell ref="B98:H98"/>
    <mergeCell ref="C75:D75"/>
    <mergeCell ref="D47:F47"/>
    <mergeCell ref="B191:C191"/>
    <mergeCell ref="F263:H263"/>
    <mergeCell ref="B215:C215"/>
    <mergeCell ref="D215:H215"/>
    <mergeCell ref="B216:C216"/>
    <mergeCell ref="B148:C148"/>
    <mergeCell ref="D83:F83"/>
    <mergeCell ref="D84:F84"/>
    <mergeCell ref="B122:C122"/>
    <mergeCell ref="D60:F60"/>
    <mergeCell ref="D61:F61"/>
    <mergeCell ref="B169:C169"/>
    <mergeCell ref="D169:E169"/>
    <mergeCell ref="B120:H120"/>
    <mergeCell ref="B121:C121"/>
    <mergeCell ref="D121:H121"/>
    <mergeCell ref="B286:C286"/>
    <mergeCell ref="B144:C144"/>
    <mergeCell ref="D286:H286"/>
    <mergeCell ref="B274:C274"/>
    <mergeCell ref="B275:C275"/>
    <mergeCell ref="B276:C276"/>
    <mergeCell ref="D278:H278"/>
    <mergeCell ref="D270:H270"/>
    <mergeCell ref="D272:H272"/>
    <mergeCell ref="D315:H315"/>
    <mergeCell ref="B282:C282"/>
    <mergeCell ref="D282:H282"/>
    <mergeCell ref="B279:C279"/>
    <mergeCell ref="D279:H279"/>
    <mergeCell ref="B280:C280"/>
    <mergeCell ref="D325:H325"/>
    <mergeCell ref="D295:H295"/>
    <mergeCell ref="D318:H318"/>
    <mergeCell ref="B295:C295"/>
    <mergeCell ref="D271:H271"/>
    <mergeCell ref="B278:C278"/>
    <mergeCell ref="B309:C309"/>
    <mergeCell ref="D309:H309"/>
    <mergeCell ref="B300:C300"/>
    <mergeCell ref="B302:C302"/>
    <mergeCell ref="B307:C307"/>
    <mergeCell ref="B310:C310"/>
    <mergeCell ref="B316:C316"/>
    <mergeCell ref="B291:C291"/>
    <mergeCell ref="D291:H291"/>
    <mergeCell ref="D307:H307"/>
    <mergeCell ref="B306:C306"/>
    <mergeCell ref="B288:C288"/>
    <mergeCell ref="B296:C296"/>
    <mergeCell ref="B354:C354"/>
    <mergeCell ref="D354:H354"/>
    <mergeCell ref="B345:C345"/>
    <mergeCell ref="D345:H345"/>
    <mergeCell ref="D347:H347"/>
    <mergeCell ref="B347:C347"/>
    <mergeCell ref="D361:H361"/>
    <mergeCell ref="B360:C360"/>
    <mergeCell ref="D360:H360"/>
    <mergeCell ref="B356:C356"/>
    <mergeCell ref="D356:H356"/>
    <mergeCell ref="B327:C327"/>
    <mergeCell ref="B311:C311"/>
    <mergeCell ref="B325:C325"/>
    <mergeCell ref="B342:C342"/>
    <mergeCell ref="D342:H342"/>
    <mergeCell ref="B346:C346"/>
    <mergeCell ref="C335:H335"/>
    <mergeCell ref="C344:H344"/>
    <mergeCell ref="C353:H353"/>
    <mergeCell ref="B349:C349"/>
    <mergeCell ref="C326:H326"/>
    <mergeCell ref="B343:C343"/>
    <mergeCell ref="B575:C575"/>
    <mergeCell ref="B576:C576"/>
    <mergeCell ref="B577:C577"/>
    <mergeCell ref="B553:C553"/>
    <mergeCell ref="D568:H568"/>
    <mergeCell ref="B546:C546"/>
    <mergeCell ref="D546:H546"/>
    <mergeCell ref="B559:C559"/>
    <mergeCell ref="B561:C561"/>
    <mergeCell ref="B585:C585"/>
    <mergeCell ref="B586:C586"/>
    <mergeCell ref="B587:C587"/>
    <mergeCell ref="D585:H585"/>
    <mergeCell ref="D584:H584"/>
    <mergeCell ref="D583:H583"/>
    <mergeCell ref="B554:C554"/>
    <mergeCell ref="B555:C555"/>
    <mergeCell ref="B556:C556"/>
    <mergeCell ref="B557:C557"/>
    <mergeCell ref="B558:C558"/>
    <mergeCell ref="B539:C539"/>
    <mergeCell ref="B540:C540"/>
    <mergeCell ref="B541:C541"/>
    <mergeCell ref="B542:C542"/>
    <mergeCell ref="D542:H542"/>
    <mergeCell ref="D541:H541"/>
    <mergeCell ref="B543:C543"/>
    <mergeCell ref="D543:H543"/>
    <mergeCell ref="B544:C544"/>
    <mergeCell ref="B570:C570"/>
    <mergeCell ref="D570:H570"/>
    <mergeCell ref="D550:H550"/>
    <mergeCell ref="B547:C547"/>
    <mergeCell ref="D558:H558"/>
    <mergeCell ref="D557:H557"/>
    <mergeCell ref="D556:H556"/>
    <mergeCell ref="D555:H555"/>
    <mergeCell ref="D554:H554"/>
    <mergeCell ref="D553:H553"/>
    <mergeCell ref="D552:H552"/>
    <mergeCell ref="B552:C552"/>
    <mergeCell ref="B597:C597"/>
    <mergeCell ref="D597:H597"/>
    <mergeCell ref="B598:C598"/>
    <mergeCell ref="D598:H598"/>
    <mergeCell ref="B599:C599"/>
    <mergeCell ref="D599:H599"/>
    <mergeCell ref="B600:C600"/>
    <mergeCell ref="D600:H600"/>
    <mergeCell ref="B601:C601"/>
    <mergeCell ref="D601:H601"/>
    <mergeCell ref="B602:C602"/>
    <mergeCell ref="D602:H602"/>
    <mergeCell ref="D581:H581"/>
    <mergeCell ref="B582:H582"/>
    <mergeCell ref="B583:C583"/>
    <mergeCell ref="B584:C584"/>
    <mergeCell ref="B571:H571"/>
    <mergeCell ref="B572:C572"/>
    <mergeCell ref="B596:C596"/>
    <mergeCell ref="B579:C579"/>
    <mergeCell ref="D579:H579"/>
    <mergeCell ref="B580:C580"/>
    <mergeCell ref="D580:H580"/>
    <mergeCell ref="B581:C581"/>
    <mergeCell ref="B592:C592"/>
    <mergeCell ref="D592:H592"/>
    <mergeCell ref="B593:H593"/>
    <mergeCell ref="B594:C594"/>
    <mergeCell ref="B595:C595"/>
    <mergeCell ref="B578:C578"/>
    <mergeCell ref="D588:H588"/>
    <mergeCell ref="B589:C589"/>
    <mergeCell ref="B603:C603"/>
    <mergeCell ref="D603:H603"/>
    <mergeCell ref="B604:H604"/>
    <mergeCell ref="B605:C605"/>
    <mergeCell ref="D614:H614"/>
    <mergeCell ref="D613:H613"/>
    <mergeCell ref="D612:H612"/>
    <mergeCell ref="D611:H611"/>
    <mergeCell ref="D610:H610"/>
    <mergeCell ref="D609:H609"/>
    <mergeCell ref="D608:H608"/>
    <mergeCell ref="B606:C606"/>
    <mergeCell ref="B607:C607"/>
    <mergeCell ref="D619:H619"/>
    <mergeCell ref="B620:C620"/>
    <mergeCell ref="D620:H620"/>
    <mergeCell ref="B621:C621"/>
    <mergeCell ref="D621:H621"/>
    <mergeCell ref="B615:H615"/>
    <mergeCell ref="B622:C622"/>
    <mergeCell ref="D622:H622"/>
    <mergeCell ref="B623:C623"/>
    <mergeCell ref="D623:H623"/>
    <mergeCell ref="D629:H629"/>
    <mergeCell ref="B608:C608"/>
    <mergeCell ref="B609:C609"/>
    <mergeCell ref="B610:C610"/>
    <mergeCell ref="B611:C611"/>
    <mergeCell ref="B612:C612"/>
    <mergeCell ref="B613:C613"/>
    <mergeCell ref="B614:C614"/>
    <mergeCell ref="B687:C687"/>
    <mergeCell ref="D687:H687"/>
    <mergeCell ref="B688:C688"/>
    <mergeCell ref="D688:H688"/>
    <mergeCell ref="B689:C689"/>
    <mergeCell ref="D689:H689"/>
    <mergeCell ref="D677:H677"/>
    <mergeCell ref="D676:H676"/>
    <mergeCell ref="D675:H675"/>
    <mergeCell ref="D674:H674"/>
    <mergeCell ref="D673:H673"/>
    <mergeCell ref="D672:H672"/>
    <mergeCell ref="D671:H671"/>
    <mergeCell ref="D668:H668"/>
    <mergeCell ref="D667:H667"/>
    <mergeCell ref="D666:H666"/>
    <mergeCell ref="D665:H665"/>
    <mergeCell ref="D664:H664"/>
    <mergeCell ref="D663:H663"/>
    <mergeCell ref="D662:H662"/>
    <mergeCell ref="B690:C690"/>
    <mergeCell ref="D690:H690"/>
    <mergeCell ref="B691:C691"/>
    <mergeCell ref="D691:H691"/>
    <mergeCell ref="B692:H692"/>
    <mergeCell ref="B693:C693"/>
    <mergeCell ref="B694:C694"/>
    <mergeCell ref="B695:C695"/>
    <mergeCell ref="B678:C678"/>
    <mergeCell ref="D678:H678"/>
    <mergeCell ref="B679:C679"/>
    <mergeCell ref="D679:H679"/>
    <mergeCell ref="B680:C680"/>
    <mergeCell ref="D680:H680"/>
    <mergeCell ref="B681:H681"/>
    <mergeCell ref="B682:C682"/>
    <mergeCell ref="B683:C683"/>
    <mergeCell ref="B684:C684"/>
    <mergeCell ref="B685:C685"/>
    <mergeCell ref="B686:C686"/>
    <mergeCell ref="D686:H686"/>
    <mergeCell ref="D685:H685"/>
    <mergeCell ref="D684:H684"/>
    <mergeCell ref="D683:H683"/>
    <mergeCell ref="D682:H682"/>
    <mergeCell ref="D695:H695"/>
    <mergeCell ref="D694:H694"/>
    <mergeCell ref="D693:H693"/>
    <mergeCell ref="B705:C705"/>
    <mergeCell ref="B706:C706"/>
    <mergeCell ref="B707:C707"/>
    <mergeCell ref="B708:C708"/>
    <mergeCell ref="B709:C709"/>
    <mergeCell ref="B710:C710"/>
    <mergeCell ref="B711:C711"/>
    <mergeCell ref="B712:C712"/>
    <mergeCell ref="B713:C713"/>
    <mergeCell ref="B696:C696"/>
    <mergeCell ref="D696:H696"/>
    <mergeCell ref="B697:C697"/>
    <mergeCell ref="D697:H697"/>
    <mergeCell ref="B698:C698"/>
    <mergeCell ref="D698:H698"/>
    <mergeCell ref="B699:C699"/>
    <mergeCell ref="D699:H699"/>
    <mergeCell ref="B700:C700"/>
    <mergeCell ref="D700:H700"/>
    <mergeCell ref="B701:C701"/>
    <mergeCell ref="D701:H701"/>
    <mergeCell ref="B702:C702"/>
    <mergeCell ref="D702:H702"/>
    <mergeCell ref="B703:H703"/>
    <mergeCell ref="B704:C704"/>
    <mergeCell ref="D711:H711"/>
    <mergeCell ref="D710:H710"/>
    <mergeCell ref="D709:H709"/>
    <mergeCell ref="D708:H708"/>
    <mergeCell ref="D707:H707"/>
    <mergeCell ref="D706:H706"/>
    <mergeCell ref="D705:H705"/>
    <mergeCell ref="B723:C723"/>
    <mergeCell ref="D723:H723"/>
    <mergeCell ref="B724:C724"/>
    <mergeCell ref="D724:H724"/>
    <mergeCell ref="B725:H725"/>
    <mergeCell ref="B726:C726"/>
    <mergeCell ref="B727:C727"/>
    <mergeCell ref="B728:C728"/>
    <mergeCell ref="B729:C729"/>
    <mergeCell ref="B730:C730"/>
    <mergeCell ref="B731:C731"/>
    <mergeCell ref="B715:C715"/>
    <mergeCell ref="D715:H715"/>
    <mergeCell ref="B716:C716"/>
    <mergeCell ref="D716:H716"/>
    <mergeCell ref="B717:C717"/>
    <mergeCell ref="D717:H717"/>
    <mergeCell ref="B718:C718"/>
    <mergeCell ref="D718:H718"/>
    <mergeCell ref="B719:C719"/>
    <mergeCell ref="D719:H719"/>
    <mergeCell ref="B720:C720"/>
    <mergeCell ref="D720:H720"/>
    <mergeCell ref="B721:C721"/>
    <mergeCell ref="D721:H721"/>
    <mergeCell ref="B722:C722"/>
    <mergeCell ref="D722:H722"/>
    <mergeCell ref="D726:H726"/>
    <mergeCell ref="D728:H728"/>
    <mergeCell ref="D727:H727"/>
    <mergeCell ref="B744:C744"/>
    <mergeCell ref="D744:H744"/>
    <mergeCell ref="B745:C745"/>
    <mergeCell ref="D745:H745"/>
    <mergeCell ref="B746:C746"/>
    <mergeCell ref="D746:H746"/>
    <mergeCell ref="B747:H747"/>
    <mergeCell ref="B748:C748"/>
    <mergeCell ref="B749:C749"/>
    <mergeCell ref="B732:C732"/>
    <mergeCell ref="D732:H732"/>
    <mergeCell ref="B733:C733"/>
    <mergeCell ref="D733:H733"/>
    <mergeCell ref="B734:C734"/>
    <mergeCell ref="D734:H734"/>
    <mergeCell ref="B735:C735"/>
    <mergeCell ref="D735:H735"/>
    <mergeCell ref="B736:H736"/>
    <mergeCell ref="B737:C737"/>
    <mergeCell ref="B738:C738"/>
    <mergeCell ref="B739:C739"/>
    <mergeCell ref="B740:C740"/>
    <mergeCell ref="D740:H740"/>
    <mergeCell ref="D739:H739"/>
    <mergeCell ref="D738:H738"/>
    <mergeCell ref="D742:H742"/>
    <mergeCell ref="B742:C742"/>
    <mergeCell ref="B741:C741"/>
    <mergeCell ref="D741:H741"/>
    <mergeCell ref="D816:H816"/>
    <mergeCell ref="B817:C817"/>
    <mergeCell ref="B771:C771"/>
    <mergeCell ref="B772:C772"/>
    <mergeCell ref="B773:C773"/>
    <mergeCell ref="B790:C790"/>
    <mergeCell ref="D790:H790"/>
    <mergeCell ref="B791:H791"/>
    <mergeCell ref="B792:C792"/>
    <mergeCell ref="B793:C793"/>
    <mergeCell ref="D778:H778"/>
    <mergeCell ref="D787:H787"/>
    <mergeCell ref="B788:C788"/>
    <mergeCell ref="D788:H788"/>
    <mergeCell ref="B789:C789"/>
    <mergeCell ref="D789:H789"/>
    <mergeCell ref="B759:C759"/>
    <mergeCell ref="B760:C760"/>
    <mergeCell ref="B761:C761"/>
    <mergeCell ref="B762:C762"/>
    <mergeCell ref="B763:C763"/>
    <mergeCell ref="B764:C764"/>
    <mergeCell ref="B765:C765"/>
    <mergeCell ref="B766:C766"/>
    <mergeCell ref="B767:C767"/>
    <mergeCell ref="D759:H759"/>
    <mergeCell ref="D770:H770"/>
    <mergeCell ref="D767:H767"/>
    <mergeCell ref="D766:H766"/>
    <mergeCell ref="D765:H765"/>
    <mergeCell ref="D764:H764"/>
    <mergeCell ref="D763:H763"/>
    <mergeCell ref="B832:C832"/>
    <mergeCell ref="D832:H832"/>
    <mergeCell ref="B833:C833"/>
    <mergeCell ref="D833:H833"/>
    <mergeCell ref="B834:C834"/>
    <mergeCell ref="D834:H834"/>
    <mergeCell ref="B835:H835"/>
    <mergeCell ref="B836:C836"/>
    <mergeCell ref="B837:C837"/>
    <mergeCell ref="B838:C838"/>
    <mergeCell ref="B839:C839"/>
    <mergeCell ref="D774:H774"/>
    <mergeCell ref="D773:H773"/>
    <mergeCell ref="D772:H772"/>
    <mergeCell ref="D797:H797"/>
    <mergeCell ref="B798:C798"/>
    <mergeCell ref="D798:H798"/>
    <mergeCell ref="B799:C799"/>
    <mergeCell ref="D799:H799"/>
    <mergeCell ref="B800:C800"/>
    <mergeCell ref="D800:H800"/>
    <mergeCell ref="B780:H780"/>
    <mergeCell ref="B781:C781"/>
    <mergeCell ref="B782:C782"/>
    <mergeCell ref="D782:H782"/>
    <mergeCell ref="D781:H781"/>
    <mergeCell ref="D776:H776"/>
    <mergeCell ref="B825:C825"/>
    <mergeCell ref="B783:C783"/>
    <mergeCell ref="B784:C784"/>
    <mergeCell ref="B785:C785"/>
    <mergeCell ref="D785:H785"/>
    <mergeCell ref="B826:C826"/>
    <mergeCell ref="B827:C827"/>
    <mergeCell ref="B828:C828"/>
    <mergeCell ref="B829:C829"/>
    <mergeCell ref="B830:C830"/>
    <mergeCell ref="B821:C821"/>
    <mergeCell ref="B804:C804"/>
    <mergeCell ref="B805:C805"/>
    <mergeCell ref="B806:C806"/>
    <mergeCell ref="B807:C807"/>
    <mergeCell ref="B808:C808"/>
    <mergeCell ref="B809:C809"/>
    <mergeCell ref="B810:C810"/>
    <mergeCell ref="B811:C811"/>
    <mergeCell ref="B812:C812"/>
    <mergeCell ref="B831:C831"/>
    <mergeCell ref="D831:H831"/>
    <mergeCell ref="D817:H817"/>
    <mergeCell ref="B818:C818"/>
    <mergeCell ref="D818:H818"/>
    <mergeCell ref="B819:C819"/>
    <mergeCell ref="D819:H819"/>
    <mergeCell ref="B820:C820"/>
    <mergeCell ref="D820:H820"/>
    <mergeCell ref="B822:C822"/>
    <mergeCell ref="D822:H822"/>
    <mergeCell ref="B824:H824"/>
    <mergeCell ref="B814:C814"/>
    <mergeCell ref="D814:H814"/>
    <mergeCell ref="B815:C815"/>
    <mergeCell ref="D815:H815"/>
    <mergeCell ref="B816:C816"/>
    <mergeCell ref="D848:H848"/>
    <mergeCell ref="D847:H847"/>
    <mergeCell ref="D839:H839"/>
    <mergeCell ref="D838:H838"/>
    <mergeCell ref="D837:H837"/>
    <mergeCell ref="D836:H836"/>
    <mergeCell ref="B840:C840"/>
    <mergeCell ref="D840:H840"/>
    <mergeCell ref="B841:C841"/>
    <mergeCell ref="D841:H841"/>
    <mergeCell ref="B842:C842"/>
    <mergeCell ref="B843:C843"/>
    <mergeCell ref="B844:C844"/>
    <mergeCell ref="B845:C845"/>
    <mergeCell ref="D843:H843"/>
    <mergeCell ref="B876:C876"/>
    <mergeCell ref="D876:H876"/>
    <mergeCell ref="B863:C863"/>
    <mergeCell ref="B864:C864"/>
    <mergeCell ref="B865:C865"/>
    <mergeCell ref="B866:C866"/>
    <mergeCell ref="B852:C852"/>
    <mergeCell ref="B853:C853"/>
    <mergeCell ref="B854:C854"/>
    <mergeCell ref="B855:C855"/>
    <mergeCell ref="B856:C856"/>
    <mergeCell ref="D845:H845"/>
    <mergeCell ref="D842:H842"/>
    <mergeCell ref="B847:C847"/>
    <mergeCell ref="B848:C848"/>
    <mergeCell ref="D844:H844"/>
    <mergeCell ref="B877:C877"/>
    <mergeCell ref="D877:H877"/>
    <mergeCell ref="B878:C878"/>
    <mergeCell ref="D878:H878"/>
    <mergeCell ref="B879:H879"/>
    <mergeCell ref="B880:C880"/>
    <mergeCell ref="B881:C881"/>
    <mergeCell ref="B882:C882"/>
    <mergeCell ref="B883:C883"/>
    <mergeCell ref="B884:C884"/>
    <mergeCell ref="B867:C867"/>
    <mergeCell ref="D867:H867"/>
    <mergeCell ref="B868:H868"/>
    <mergeCell ref="B869:C869"/>
    <mergeCell ref="B870:C870"/>
    <mergeCell ref="B871:C871"/>
    <mergeCell ref="B872:C872"/>
    <mergeCell ref="B873:C873"/>
    <mergeCell ref="B874:C874"/>
    <mergeCell ref="B875:C875"/>
    <mergeCell ref="D875:H875"/>
    <mergeCell ref="D874:H874"/>
    <mergeCell ref="D873:H873"/>
    <mergeCell ref="D872:H872"/>
    <mergeCell ref="D871:H871"/>
    <mergeCell ref="D870:H870"/>
    <mergeCell ref="D869:H869"/>
    <mergeCell ref="D884:H884"/>
    <mergeCell ref="D883:H883"/>
    <mergeCell ref="D882:H882"/>
    <mergeCell ref="D880:H880"/>
    <mergeCell ref="B885:C885"/>
    <mergeCell ref="D885:H885"/>
    <mergeCell ref="B886:C886"/>
    <mergeCell ref="D886:H886"/>
    <mergeCell ref="B887:C887"/>
    <mergeCell ref="D887:H887"/>
    <mergeCell ref="B888:C888"/>
    <mergeCell ref="D888:H888"/>
    <mergeCell ref="B889:C889"/>
    <mergeCell ref="D889:H889"/>
    <mergeCell ref="B890:H890"/>
    <mergeCell ref="B891:C891"/>
    <mergeCell ref="B892:C892"/>
    <mergeCell ref="B907:C907"/>
    <mergeCell ref="B908:C908"/>
    <mergeCell ref="B909:C909"/>
    <mergeCell ref="B910:C910"/>
    <mergeCell ref="B902:C902"/>
    <mergeCell ref="B903:C903"/>
    <mergeCell ref="B904:C904"/>
    <mergeCell ref="B905:C905"/>
    <mergeCell ref="B906:C906"/>
    <mergeCell ref="D892:H892"/>
    <mergeCell ref="D891:H891"/>
    <mergeCell ref="B898:C898"/>
    <mergeCell ref="D898:H898"/>
    <mergeCell ref="B899:C899"/>
    <mergeCell ref="D899:H899"/>
    <mergeCell ref="B900:C900"/>
    <mergeCell ref="D900:H900"/>
    <mergeCell ref="B901:H901"/>
    <mergeCell ref="B893:C893"/>
    <mergeCell ref="B911:C911"/>
    <mergeCell ref="D909:H909"/>
    <mergeCell ref="B912:H912"/>
    <mergeCell ref="D911:H911"/>
    <mergeCell ref="D910:H910"/>
    <mergeCell ref="D908:H908"/>
    <mergeCell ref="D907:H907"/>
    <mergeCell ref="D906:H906"/>
    <mergeCell ref="D905:H905"/>
    <mergeCell ref="D904:H904"/>
    <mergeCell ref="D903:H903"/>
    <mergeCell ref="D902:H902"/>
    <mergeCell ref="B936:D936"/>
    <mergeCell ref="B937:D937"/>
    <mergeCell ref="B938:D938"/>
    <mergeCell ref="B939:D939"/>
    <mergeCell ref="B934:H934"/>
    <mergeCell ref="B932:C932"/>
    <mergeCell ref="D932:H932"/>
    <mergeCell ref="B933:C933"/>
    <mergeCell ref="D933:H933"/>
    <mergeCell ref="F935:H935"/>
    <mergeCell ref="D913:H913"/>
    <mergeCell ref="B914:C914"/>
    <mergeCell ref="D914:H914"/>
    <mergeCell ref="B915:C915"/>
    <mergeCell ref="D915:H915"/>
    <mergeCell ref="B916:C916"/>
    <mergeCell ref="D916:H916"/>
    <mergeCell ref="B917:C917"/>
    <mergeCell ref="D931:H931"/>
    <mergeCell ref="D930:H930"/>
    <mergeCell ref="D929:H929"/>
    <mergeCell ref="D928:H928"/>
    <mergeCell ref="D927:H927"/>
    <mergeCell ref="D926:H926"/>
    <mergeCell ref="D922:H922"/>
    <mergeCell ref="D921:H921"/>
    <mergeCell ref="D917:H917"/>
    <mergeCell ref="B913:C913"/>
    <mergeCell ref="B948:C948"/>
    <mergeCell ref="B941:H941"/>
    <mergeCell ref="B858:C858"/>
    <mergeCell ref="B859:C859"/>
    <mergeCell ref="B860:C860"/>
    <mergeCell ref="B923:H923"/>
    <mergeCell ref="B924:C924"/>
    <mergeCell ref="D924:H924"/>
    <mergeCell ref="B925:C925"/>
    <mergeCell ref="D925:H925"/>
    <mergeCell ref="B926:C926"/>
    <mergeCell ref="B927:C927"/>
    <mergeCell ref="B928:C928"/>
    <mergeCell ref="B929:C929"/>
    <mergeCell ref="B930:C930"/>
    <mergeCell ref="B931:C931"/>
    <mergeCell ref="B918:C918"/>
    <mergeCell ref="B919:C919"/>
    <mergeCell ref="B920:C920"/>
    <mergeCell ref="B921:C921"/>
    <mergeCell ref="B922:C922"/>
    <mergeCell ref="D920:H920"/>
    <mergeCell ref="D919:H919"/>
    <mergeCell ref="D918:H918"/>
    <mergeCell ref="D893:H893"/>
    <mergeCell ref="B894:C894"/>
    <mergeCell ref="D894:H894"/>
    <mergeCell ref="B895:C895"/>
    <mergeCell ref="D895:H895"/>
    <mergeCell ref="B896:C896"/>
    <mergeCell ref="D896:H896"/>
    <mergeCell ref="B897:C897"/>
    <mergeCell ref="D897:H897"/>
    <mergeCell ref="B796:C796"/>
    <mergeCell ref="D796:H796"/>
    <mergeCell ref="B797:C797"/>
    <mergeCell ref="B823:C823"/>
    <mergeCell ref="D823:H823"/>
    <mergeCell ref="D821:H821"/>
    <mergeCell ref="D866:H866"/>
    <mergeCell ref="D865:H865"/>
    <mergeCell ref="D864:H864"/>
    <mergeCell ref="D863:H863"/>
    <mergeCell ref="D862:H862"/>
    <mergeCell ref="D861:H861"/>
    <mergeCell ref="D860:H860"/>
    <mergeCell ref="D859:H859"/>
    <mergeCell ref="D858:H858"/>
    <mergeCell ref="B857:H857"/>
    <mergeCell ref="D856:H856"/>
    <mergeCell ref="D855:H855"/>
    <mergeCell ref="D854:H854"/>
    <mergeCell ref="D853:H853"/>
    <mergeCell ref="D852:H852"/>
    <mergeCell ref="B861:C861"/>
    <mergeCell ref="B862:C862"/>
    <mergeCell ref="D713:H713"/>
    <mergeCell ref="D712:H712"/>
    <mergeCell ref="B802:H802"/>
    <mergeCell ref="B803:C803"/>
    <mergeCell ref="B813:H813"/>
    <mergeCell ref="D812:H812"/>
    <mergeCell ref="D811:H811"/>
    <mergeCell ref="D810:H810"/>
    <mergeCell ref="D809:H809"/>
    <mergeCell ref="D808:H808"/>
    <mergeCell ref="D807:H807"/>
    <mergeCell ref="D806:H806"/>
    <mergeCell ref="D805:H805"/>
    <mergeCell ref="D804:H804"/>
    <mergeCell ref="D803:H803"/>
    <mergeCell ref="B757:C757"/>
    <mergeCell ref="B794:C794"/>
    <mergeCell ref="D777:H777"/>
    <mergeCell ref="B778:C778"/>
    <mergeCell ref="D784:H784"/>
    <mergeCell ref="D783:H783"/>
    <mergeCell ref="B786:C786"/>
    <mergeCell ref="D786:H786"/>
    <mergeCell ref="D762:H762"/>
    <mergeCell ref="D761:H761"/>
    <mergeCell ref="D760:H760"/>
    <mergeCell ref="B768:C768"/>
    <mergeCell ref="D768:H768"/>
    <mergeCell ref="B769:H769"/>
    <mergeCell ref="B770:C770"/>
    <mergeCell ref="B743:C743"/>
    <mergeCell ref="D743:H743"/>
    <mergeCell ref="D704:H704"/>
    <mergeCell ref="B758:H758"/>
    <mergeCell ref="D757:H757"/>
    <mergeCell ref="D756:H756"/>
    <mergeCell ref="D755:H755"/>
    <mergeCell ref="D754:H754"/>
    <mergeCell ref="D753:H753"/>
    <mergeCell ref="D752:H752"/>
    <mergeCell ref="D751:H751"/>
    <mergeCell ref="D750:H750"/>
    <mergeCell ref="D749:H749"/>
    <mergeCell ref="B750:C750"/>
    <mergeCell ref="B751:C751"/>
    <mergeCell ref="B752:C752"/>
    <mergeCell ref="B753:C753"/>
    <mergeCell ref="B801:C801"/>
    <mergeCell ref="D801:H801"/>
    <mergeCell ref="B774:C774"/>
    <mergeCell ref="B775:C775"/>
    <mergeCell ref="B776:C776"/>
    <mergeCell ref="D794:H794"/>
    <mergeCell ref="D793:H793"/>
    <mergeCell ref="D792:H792"/>
    <mergeCell ref="D748:H748"/>
    <mergeCell ref="B714:H714"/>
    <mergeCell ref="D737:H737"/>
    <mergeCell ref="D731:H731"/>
    <mergeCell ref="D730:H730"/>
    <mergeCell ref="D729:H729"/>
    <mergeCell ref="B754:C754"/>
    <mergeCell ref="B755:C755"/>
    <mergeCell ref="B756:C756"/>
    <mergeCell ref="B674:C674"/>
    <mergeCell ref="B675:C675"/>
    <mergeCell ref="B676:C676"/>
    <mergeCell ref="B677:C677"/>
    <mergeCell ref="B660:C660"/>
    <mergeCell ref="B661:C661"/>
    <mergeCell ref="B662:C662"/>
    <mergeCell ref="B667:C667"/>
    <mergeCell ref="B668:C668"/>
    <mergeCell ref="B669:C669"/>
    <mergeCell ref="D669:H669"/>
    <mergeCell ref="B670:H670"/>
    <mergeCell ref="B671:C671"/>
    <mergeCell ref="B672:C672"/>
    <mergeCell ref="B663:C663"/>
    <mergeCell ref="B664:C664"/>
    <mergeCell ref="B665:C665"/>
    <mergeCell ref="B666:C666"/>
    <mergeCell ref="B630:C630"/>
    <mergeCell ref="B631:C631"/>
    <mergeCell ref="B632:C632"/>
    <mergeCell ref="D630:H630"/>
    <mergeCell ref="D632:H632"/>
    <mergeCell ref="D631:H631"/>
    <mergeCell ref="D638:H638"/>
    <mergeCell ref="D644:H644"/>
    <mergeCell ref="B645:C645"/>
    <mergeCell ref="B644:C644"/>
    <mergeCell ref="B649:C649"/>
    <mergeCell ref="B650:C650"/>
    <mergeCell ref="B641:C641"/>
    <mergeCell ref="D661:H661"/>
    <mergeCell ref="D660:H660"/>
    <mergeCell ref="B659:H659"/>
    <mergeCell ref="B673:C673"/>
    <mergeCell ref="D658:H658"/>
    <mergeCell ref="B654:C654"/>
    <mergeCell ref="B655:C655"/>
    <mergeCell ref="B656:C656"/>
    <mergeCell ref="B657:C657"/>
    <mergeCell ref="B635:C635"/>
    <mergeCell ref="D635:H635"/>
    <mergeCell ref="B636:C636"/>
    <mergeCell ref="D636:H636"/>
    <mergeCell ref="B637:H637"/>
    <mergeCell ref="B638:C638"/>
    <mergeCell ref="B639:C639"/>
    <mergeCell ref="B640:C640"/>
    <mergeCell ref="B647:C647"/>
    <mergeCell ref="D647:H647"/>
    <mergeCell ref="B624:C624"/>
    <mergeCell ref="D624:H624"/>
    <mergeCell ref="B625:C625"/>
    <mergeCell ref="D625:H625"/>
    <mergeCell ref="B626:H626"/>
    <mergeCell ref="B627:C627"/>
    <mergeCell ref="D627:H627"/>
    <mergeCell ref="B616:C616"/>
    <mergeCell ref="D616:H616"/>
    <mergeCell ref="B617:C617"/>
    <mergeCell ref="D617:H617"/>
    <mergeCell ref="B618:C618"/>
    <mergeCell ref="D618:H618"/>
    <mergeCell ref="B619:C619"/>
    <mergeCell ref="D653:H653"/>
    <mergeCell ref="D652:H652"/>
    <mergeCell ref="D651:H651"/>
    <mergeCell ref="D650:H650"/>
    <mergeCell ref="D649:H649"/>
    <mergeCell ref="D628:H628"/>
    <mergeCell ref="B651:C651"/>
    <mergeCell ref="B652:C652"/>
    <mergeCell ref="B653:C653"/>
    <mergeCell ref="B642:C642"/>
    <mergeCell ref="D642:H642"/>
    <mergeCell ref="B643:C643"/>
    <mergeCell ref="B628:C628"/>
    <mergeCell ref="B629:C629"/>
    <mergeCell ref="B633:C633"/>
    <mergeCell ref="D633:H633"/>
    <mergeCell ref="B634:C634"/>
    <mergeCell ref="D634:H634"/>
    <mergeCell ref="B648:H648"/>
    <mergeCell ref="D643:H643"/>
    <mergeCell ref="D645:H645"/>
    <mergeCell ref="B646:C646"/>
    <mergeCell ref="D646:H646"/>
    <mergeCell ref="D641:H641"/>
    <mergeCell ref="D640:H640"/>
    <mergeCell ref="D639:H639"/>
    <mergeCell ref="B658:C658"/>
    <mergeCell ref="D544:H544"/>
    <mergeCell ref="D607:H607"/>
    <mergeCell ref="D606:H606"/>
    <mergeCell ref="D605:H605"/>
    <mergeCell ref="D596:H596"/>
    <mergeCell ref="D595:H595"/>
    <mergeCell ref="D594:H594"/>
    <mergeCell ref="D587:H587"/>
    <mergeCell ref="D586:H586"/>
    <mergeCell ref="D578:H578"/>
    <mergeCell ref="D577:H577"/>
    <mergeCell ref="D576:H576"/>
    <mergeCell ref="D575:H575"/>
    <mergeCell ref="D574:H574"/>
    <mergeCell ref="D573:H573"/>
    <mergeCell ref="D572:H572"/>
    <mergeCell ref="D569:H569"/>
    <mergeCell ref="D589:H589"/>
    <mergeCell ref="D590:H590"/>
    <mergeCell ref="D591:H591"/>
    <mergeCell ref="B545:C545"/>
    <mergeCell ref="D545:H545"/>
    <mergeCell ref="D547:H547"/>
    <mergeCell ref="D657:H657"/>
    <mergeCell ref="D656:H656"/>
    <mergeCell ref="D655:H655"/>
    <mergeCell ref="D654:H654"/>
    <mergeCell ref="B476:C476"/>
    <mergeCell ref="B477:C477"/>
    <mergeCell ref="D515:H515"/>
    <mergeCell ref="D465:H465"/>
    <mergeCell ref="D567:H567"/>
    <mergeCell ref="D566:H566"/>
    <mergeCell ref="D565:H565"/>
    <mergeCell ref="D564:H564"/>
    <mergeCell ref="D563:H563"/>
    <mergeCell ref="D562:H562"/>
    <mergeCell ref="D561:H561"/>
    <mergeCell ref="B560:H560"/>
    <mergeCell ref="D559:H559"/>
    <mergeCell ref="D548:H548"/>
    <mergeCell ref="B549:H549"/>
    <mergeCell ref="B550:C550"/>
    <mergeCell ref="B551:C551"/>
    <mergeCell ref="B534:C534"/>
    <mergeCell ref="D534:H534"/>
    <mergeCell ref="B535:C535"/>
    <mergeCell ref="D535:H535"/>
    <mergeCell ref="B536:C536"/>
    <mergeCell ref="D536:H536"/>
    <mergeCell ref="B548:C548"/>
    <mergeCell ref="D551:H551"/>
    <mergeCell ref="B521:C521"/>
    <mergeCell ref="D521:H521"/>
    <mergeCell ref="B522:C522"/>
    <mergeCell ref="B519:C519"/>
    <mergeCell ref="B469:C469"/>
    <mergeCell ref="B470:C470"/>
    <mergeCell ref="D448:H448"/>
    <mergeCell ref="B456:C456"/>
    <mergeCell ref="B457:C457"/>
    <mergeCell ref="B458:C458"/>
    <mergeCell ref="B478:C478"/>
    <mergeCell ref="D464:H464"/>
    <mergeCell ref="B471:C471"/>
    <mergeCell ref="D471:H471"/>
    <mergeCell ref="B526:C526"/>
    <mergeCell ref="B528:C528"/>
    <mergeCell ref="D466:H466"/>
    <mergeCell ref="D496:H496"/>
    <mergeCell ref="B523:C523"/>
    <mergeCell ref="D523:H523"/>
    <mergeCell ref="B466:C466"/>
    <mergeCell ref="B467:C467"/>
    <mergeCell ref="B468:C468"/>
    <mergeCell ref="D495:H495"/>
    <mergeCell ref="B498:C498"/>
    <mergeCell ref="D498:H498"/>
    <mergeCell ref="B499:C499"/>
    <mergeCell ref="D499:H499"/>
    <mergeCell ref="B500:C500"/>
    <mergeCell ref="B496:C496"/>
    <mergeCell ref="B497:C497"/>
    <mergeCell ref="B508:C508"/>
    <mergeCell ref="B509:C509"/>
    <mergeCell ref="D480:H480"/>
    <mergeCell ref="B481:C481"/>
    <mergeCell ref="D404:H404"/>
    <mergeCell ref="B442:C442"/>
    <mergeCell ref="B443:C443"/>
    <mergeCell ref="D447:H447"/>
    <mergeCell ref="B448:C448"/>
    <mergeCell ref="B444:C444"/>
    <mergeCell ref="D445:H445"/>
    <mergeCell ref="B446:C446"/>
    <mergeCell ref="D446:H446"/>
    <mergeCell ref="D440:H440"/>
    <mergeCell ref="D442:H442"/>
    <mergeCell ref="B530:C530"/>
    <mergeCell ref="D451:H451"/>
    <mergeCell ref="D443:H443"/>
    <mergeCell ref="B400:C400"/>
    <mergeCell ref="D400:H400"/>
    <mergeCell ref="D519:H519"/>
    <mergeCell ref="D513:H513"/>
    <mergeCell ref="D512:H512"/>
    <mergeCell ref="B513:C513"/>
    <mergeCell ref="B514:C514"/>
    <mergeCell ref="B515:C515"/>
    <mergeCell ref="B490:C490"/>
    <mergeCell ref="D490:H490"/>
    <mergeCell ref="B491:C491"/>
    <mergeCell ref="D491:H491"/>
    <mergeCell ref="D500:H500"/>
    <mergeCell ref="B501:C501"/>
    <mergeCell ref="D501:H501"/>
    <mergeCell ref="D403:H403"/>
    <mergeCell ref="D470:H470"/>
    <mergeCell ref="D469:H469"/>
    <mergeCell ref="B21:C21"/>
    <mergeCell ref="G21:H21"/>
    <mergeCell ref="B64:D64"/>
    <mergeCell ref="E64:H64"/>
    <mergeCell ref="C65:D65"/>
    <mergeCell ref="F65:H65"/>
    <mergeCell ref="B96:D96"/>
    <mergeCell ref="E96:H96"/>
    <mergeCell ref="C97:D97"/>
    <mergeCell ref="F97:H97"/>
    <mergeCell ref="B108:D108"/>
    <mergeCell ref="E108:H108"/>
    <mergeCell ref="C109:D109"/>
    <mergeCell ref="F109:H109"/>
    <mergeCell ref="D21:E21"/>
    <mergeCell ref="B46:C46"/>
    <mergeCell ref="D56:E56"/>
    <mergeCell ref="D36:F36"/>
    <mergeCell ref="D37:F37"/>
    <mergeCell ref="B39:H39"/>
    <mergeCell ref="D42:F42"/>
    <mergeCell ref="D38:F38"/>
    <mergeCell ref="C87:D87"/>
    <mergeCell ref="F87:H87"/>
    <mergeCell ref="D54:H54"/>
    <mergeCell ref="D57:H57"/>
    <mergeCell ref="D63:F63"/>
    <mergeCell ref="B59:C59"/>
    <mergeCell ref="B31:H31"/>
    <mergeCell ref="G23:H23"/>
    <mergeCell ref="B23:C23"/>
    <mergeCell ref="D23:E23"/>
    <mergeCell ref="D29:F29"/>
    <mergeCell ref="G22:H22"/>
    <mergeCell ref="D22:E22"/>
    <mergeCell ref="B34:C34"/>
    <mergeCell ref="B81:C81"/>
    <mergeCell ref="D85:F85"/>
    <mergeCell ref="D116:F116"/>
    <mergeCell ref="D117:F117"/>
    <mergeCell ref="B112:C112"/>
    <mergeCell ref="D112:H112"/>
    <mergeCell ref="B76:H76"/>
    <mergeCell ref="B77:C77"/>
    <mergeCell ref="D77:H77"/>
    <mergeCell ref="B78:C78"/>
    <mergeCell ref="D78:H78"/>
    <mergeCell ref="B90:C90"/>
    <mergeCell ref="B30:C30"/>
    <mergeCell ref="D30:H30"/>
    <mergeCell ref="D67:H67"/>
    <mergeCell ref="B68:C68"/>
    <mergeCell ref="B66:H66"/>
    <mergeCell ref="D43:F43"/>
    <mergeCell ref="B35:E35"/>
    <mergeCell ref="B40:E40"/>
    <mergeCell ref="B32:C32"/>
    <mergeCell ref="B33:C33"/>
    <mergeCell ref="D90:H90"/>
    <mergeCell ref="G69:H69"/>
    <mergeCell ref="B79:C79"/>
    <mergeCell ref="D34:E34"/>
    <mergeCell ref="B67:C67"/>
    <mergeCell ref="D91:F91"/>
    <mergeCell ref="B212:H212"/>
    <mergeCell ref="D426:H426"/>
    <mergeCell ref="B414:C414"/>
    <mergeCell ref="B415:C415"/>
    <mergeCell ref="B420:C420"/>
    <mergeCell ref="D420:H420"/>
    <mergeCell ref="D416:H416"/>
    <mergeCell ref="B263:E263"/>
    <mergeCell ref="B369:C369"/>
    <mergeCell ref="D419:H419"/>
    <mergeCell ref="D407:H407"/>
    <mergeCell ref="B328:C328"/>
    <mergeCell ref="D304:H304"/>
    <mergeCell ref="D316:H316"/>
    <mergeCell ref="D386:H386"/>
    <mergeCell ref="D385:H385"/>
    <mergeCell ref="D380:H380"/>
    <mergeCell ref="D372:H372"/>
    <mergeCell ref="D396:H396"/>
    <mergeCell ref="B399:C399"/>
    <mergeCell ref="B408:C408"/>
    <mergeCell ref="B409:C409"/>
    <mergeCell ref="B410:C410"/>
    <mergeCell ref="D398:H398"/>
    <mergeCell ref="D397:H397"/>
    <mergeCell ref="B421:C421"/>
    <mergeCell ref="D421:H421"/>
    <mergeCell ref="B422:C422"/>
    <mergeCell ref="C281:H281"/>
    <mergeCell ref="C299:H299"/>
    <mergeCell ref="C308:H308"/>
    <mergeCell ref="C317:H317"/>
    <mergeCell ref="C1015:H1015"/>
    <mergeCell ref="B162:D162"/>
    <mergeCell ref="B157:C157"/>
    <mergeCell ref="D157:F157"/>
    <mergeCell ref="G157:H157"/>
    <mergeCell ref="B167:C167"/>
    <mergeCell ref="D167:F167"/>
    <mergeCell ref="G167:H167"/>
    <mergeCell ref="B179:C179"/>
    <mergeCell ref="D179:F179"/>
    <mergeCell ref="G179:H179"/>
    <mergeCell ref="D828:H828"/>
    <mergeCell ref="D827:H827"/>
    <mergeCell ref="D826:H826"/>
    <mergeCell ref="D825:H825"/>
    <mergeCell ref="B384:H384"/>
    <mergeCell ref="B385:C385"/>
    <mergeCell ref="B386:C386"/>
    <mergeCell ref="B417:H417"/>
    <mergeCell ref="D463:H463"/>
    <mergeCell ref="D431:H431"/>
    <mergeCell ref="D430:H430"/>
    <mergeCell ref="D429:H429"/>
    <mergeCell ref="D444:H444"/>
    <mergeCell ref="B779:C779"/>
    <mergeCell ref="D779:H779"/>
    <mergeCell ref="D306:H306"/>
    <mergeCell ref="B418:C418"/>
    <mergeCell ref="B524:C524"/>
    <mergeCell ref="B439:H439"/>
    <mergeCell ref="B440:C440"/>
    <mergeCell ref="B441:C441"/>
    <mergeCell ref="C1009:H1009"/>
    <mergeCell ref="C1010:H1010"/>
    <mergeCell ref="D240:H240"/>
    <mergeCell ref="B211:H211"/>
    <mergeCell ref="D851:H851"/>
    <mergeCell ref="D850:H850"/>
    <mergeCell ref="B850:C850"/>
    <mergeCell ref="B851:C851"/>
    <mergeCell ref="B255:H255"/>
    <mergeCell ref="D947:H947"/>
    <mergeCell ref="D526:H526"/>
    <mergeCell ref="B527:H527"/>
    <mergeCell ref="D433:H433"/>
    <mergeCell ref="D432:H432"/>
    <mergeCell ref="D427:H427"/>
    <mergeCell ref="B787:C787"/>
    <mergeCell ref="B795:C795"/>
    <mergeCell ref="D795:H795"/>
    <mergeCell ref="D771:H771"/>
    <mergeCell ref="B777:C777"/>
    <mergeCell ref="B234:C234"/>
    <mergeCell ref="D234:H234"/>
    <mergeCell ref="B235:C235"/>
    <mergeCell ref="D477:H477"/>
    <mergeCell ref="D235:H235"/>
    <mergeCell ref="B240:C240"/>
    <mergeCell ref="D418:H418"/>
    <mergeCell ref="B419:C419"/>
    <mergeCell ref="D410:H410"/>
    <mergeCell ref="D409:H409"/>
    <mergeCell ref="B406:H406"/>
    <mergeCell ref="D405:H405"/>
    <mergeCell ref="D775:H775"/>
    <mergeCell ref="B462:C462"/>
    <mergeCell ref="B463:C463"/>
    <mergeCell ref="B433:C433"/>
    <mergeCell ref="B434:C434"/>
    <mergeCell ref="D434:H434"/>
    <mergeCell ref="D462:H462"/>
    <mergeCell ref="D458:H458"/>
    <mergeCell ref="D457:H457"/>
    <mergeCell ref="B459:C459"/>
    <mergeCell ref="B460:C460"/>
    <mergeCell ref="B429:C429"/>
    <mergeCell ref="B430:C430"/>
    <mergeCell ref="B431:C431"/>
    <mergeCell ref="B432:C432"/>
    <mergeCell ref="B461:H461"/>
    <mergeCell ref="B424:C424"/>
    <mergeCell ref="D424:H424"/>
    <mergeCell ref="B425:C425"/>
    <mergeCell ref="B453:C453"/>
    <mergeCell ref="B454:C454"/>
    <mergeCell ref="D435:H435"/>
    <mergeCell ref="B436:C436"/>
    <mergeCell ref="D456:H456"/>
    <mergeCell ref="B445:C445"/>
    <mergeCell ref="B531:C531"/>
    <mergeCell ref="B532:C532"/>
    <mergeCell ref="B533:C533"/>
    <mergeCell ref="B517:C517"/>
    <mergeCell ref="D517:H517"/>
    <mergeCell ref="B518:C518"/>
    <mergeCell ref="D518:H518"/>
    <mergeCell ref="B411:C411"/>
    <mergeCell ref="D411:H411"/>
    <mergeCell ref="B472:H472"/>
    <mergeCell ref="B525:C525"/>
    <mergeCell ref="D525:H525"/>
    <mergeCell ref="D476:H476"/>
    <mergeCell ref="D475:H475"/>
    <mergeCell ref="B473:C473"/>
    <mergeCell ref="B474:C474"/>
    <mergeCell ref="B475:C475"/>
    <mergeCell ref="B251:C251"/>
    <mergeCell ref="D251:H251"/>
    <mergeCell ref="B252:C252"/>
    <mergeCell ref="D252:H252"/>
    <mergeCell ref="B253:C253"/>
    <mergeCell ref="D253:H253"/>
    <mergeCell ref="C290:H290"/>
    <mergeCell ref="C273:H273"/>
    <mergeCell ref="B264:E264"/>
    <mergeCell ref="F264:H264"/>
    <mergeCell ref="B265:E265"/>
    <mergeCell ref="F265:H265"/>
    <mergeCell ref="D455:H455"/>
    <mergeCell ref="B455:C455"/>
    <mergeCell ref="D468:H468"/>
    <mergeCell ref="D467:H467"/>
    <mergeCell ref="B449:C449"/>
    <mergeCell ref="D449:H449"/>
    <mergeCell ref="B450:H450"/>
    <mergeCell ref="B451:C451"/>
    <mergeCell ref="B452:C452"/>
    <mergeCell ref="D452:H452"/>
    <mergeCell ref="D408:H408"/>
    <mergeCell ref="D425:H425"/>
    <mergeCell ref="B426:C426"/>
    <mergeCell ref="B427:C427"/>
    <mergeCell ref="B428:H428"/>
    <mergeCell ref="D69:E69"/>
    <mergeCell ref="E214:F214"/>
    <mergeCell ref="G214:H214"/>
    <mergeCell ref="E220:F220"/>
    <mergeCell ref="G220:H220"/>
    <mergeCell ref="E227:F227"/>
    <mergeCell ref="G227:H227"/>
    <mergeCell ref="G34:H34"/>
    <mergeCell ref="B56:C56"/>
    <mergeCell ref="G56:H56"/>
    <mergeCell ref="B69:C69"/>
    <mergeCell ref="D216:H216"/>
    <mergeCell ref="B209:C209"/>
    <mergeCell ref="D209:H209"/>
    <mergeCell ref="B210:C210"/>
    <mergeCell ref="D210:H210"/>
    <mergeCell ref="C200:H200"/>
    <mergeCell ref="B196:C196"/>
    <mergeCell ref="B123:C123"/>
    <mergeCell ref="B225:H225"/>
    <mergeCell ref="D190:H190"/>
    <mergeCell ref="G208:H208"/>
    <mergeCell ref="E208:F208"/>
    <mergeCell ref="B118:D118"/>
    <mergeCell ref="E118:H118"/>
    <mergeCell ref="B101:C101"/>
    <mergeCell ref="D79:F79"/>
    <mergeCell ref="C50:D50"/>
    <mergeCell ref="B987:E988"/>
    <mergeCell ref="F987:G988"/>
    <mergeCell ref="D228:H228"/>
    <mergeCell ref="B229:C229"/>
    <mergeCell ref="D229:H229"/>
    <mergeCell ref="D881:H881"/>
    <mergeCell ref="B511:C511"/>
    <mergeCell ref="B512:C512"/>
    <mergeCell ref="D849:H849"/>
    <mergeCell ref="B849:C849"/>
    <mergeCell ref="B846:H846"/>
    <mergeCell ref="D830:H830"/>
    <mergeCell ref="D829:H829"/>
    <mergeCell ref="B416:C416"/>
    <mergeCell ref="D413:H413"/>
    <mergeCell ref="D412:H412"/>
    <mergeCell ref="B413:C413"/>
    <mergeCell ref="B479:C479"/>
    <mergeCell ref="D436:H436"/>
    <mergeCell ref="B437:C437"/>
    <mergeCell ref="B464:C464"/>
    <mergeCell ref="B507:C507"/>
    <mergeCell ref="B247:C247"/>
    <mergeCell ref="B510:C510"/>
    <mergeCell ref="D479:H479"/>
    <mergeCell ref="D478:H478"/>
    <mergeCell ref="D474:H474"/>
    <mergeCell ref="D473:H473"/>
    <mergeCell ref="D454:H454"/>
    <mergeCell ref="B412:C412"/>
    <mergeCell ref="D441:H441"/>
    <mergeCell ref="C362:H362"/>
    <mergeCell ref="C371:H371"/>
    <mergeCell ref="D460:H460"/>
    <mergeCell ref="D459:H459"/>
    <mergeCell ref="B447:C447"/>
    <mergeCell ref="D453:H453"/>
    <mergeCell ref="B435:C435"/>
    <mergeCell ref="F266:H266"/>
    <mergeCell ref="B70:E70"/>
    <mergeCell ref="B979:E980"/>
    <mergeCell ref="F979:G980"/>
    <mergeCell ref="B981:E982"/>
    <mergeCell ref="F981:G982"/>
    <mergeCell ref="B983:E984"/>
    <mergeCell ref="F983:G984"/>
    <mergeCell ref="B985:E986"/>
    <mergeCell ref="F985:G986"/>
    <mergeCell ref="B222:C222"/>
    <mergeCell ref="B465:C465"/>
    <mergeCell ref="D437:H437"/>
    <mergeCell ref="B438:C438"/>
    <mergeCell ref="D438:H438"/>
    <mergeCell ref="D399:H399"/>
    <mergeCell ref="D415:H415"/>
    <mergeCell ref="D414:H414"/>
    <mergeCell ref="D247:H247"/>
    <mergeCell ref="B248:C248"/>
    <mergeCell ref="D248:H248"/>
    <mergeCell ref="B249:C249"/>
    <mergeCell ref="D249:H249"/>
    <mergeCell ref="B250:C250"/>
    <mergeCell ref="D250:H250"/>
  </mergeCells>
  <conditionalFormatting sqref="F265:H265">
    <cfRule type="cellIs" dxfId="21" priority="9" operator="greaterThan">
      <formula>12</formula>
    </cfRule>
  </conditionalFormatting>
  <conditionalFormatting sqref="H989">
    <cfRule type="cellIs" dxfId="20" priority="4" operator="lessThan">
      <formula>1</formula>
    </cfRule>
    <cfRule type="cellIs" dxfId="19" priority="8" operator="greaterThan">
      <formula>1</formula>
    </cfRule>
  </conditionalFormatting>
  <conditionalFormatting sqref="F990 H990">
    <cfRule type="cellIs" dxfId="18" priority="10" operator="equal">
      <formula>$J$985</formula>
    </cfRule>
  </conditionalFormatting>
  <conditionalFormatting sqref="F990:G990">
    <cfRule type="cellIs" dxfId="17" priority="11" operator="equal">
      <formula>$J$986</formula>
    </cfRule>
  </conditionalFormatting>
  <conditionalFormatting sqref="F989:G989">
    <cfRule type="cellIs" dxfId="16" priority="2" operator="lessThan">
      <formula>$F$977</formula>
    </cfRule>
    <cfRule type="cellIs" dxfId="15" priority="3" operator="greaterThan">
      <formula>$F$977</formula>
    </cfRule>
  </conditionalFormatting>
  <conditionalFormatting sqref="F266:H266">
    <cfRule type="cellIs" dxfId="14" priority="1" operator="equal">
      <formula>"Počet měsíců nemůže být větší než 12!!!"</formula>
    </cfRule>
  </conditionalFormatting>
  <dataValidations xWindow="332" yWindow="815" count="22">
    <dataValidation type="list" allowBlank="1" showInputMessage="1" showErrorMessage="1" sqref="D58" xr:uid="{00000000-0002-0000-0000-000000000000}">
      <formula1>"Verejný sektor,Súkromný sektor"</formula1>
    </dataValidation>
    <dataValidation type="list" allowBlank="1" showInputMessage="1" showErrorMessage="1" prompt="vyberte položku ze seznamu" sqref="B202:H203" xr:uid="{00000000-0002-0000-0000-000001000000}">
      <formula1>"Projekt je přímo zaměřen na znevýhodněné skupiny.,Projekt je v souladu s principem podpory rovnosti mužů a žen a nediskriminace."</formula1>
    </dataValidation>
    <dataValidation type="list" allowBlank="1" showInputMessage="1" showErrorMessage="1" prompt="Vyberte hodnotu" sqref="D943:D945" xr:uid="{00000000-0002-0000-0000-000002000000}">
      <formula1>"ANO,NE"</formula1>
    </dataValidation>
    <dataValidation type="list" allowBlank="1" showInputMessage="1" showErrorMessage="1" prompt="vyberte sektor" sqref="D169:E169 D81:E81 D147:E147 D103:E103 D125:E125" xr:uid="{00000000-0002-0000-0000-000003000000}">
      <formula1>"veřejný,soukromý"</formula1>
    </dataValidation>
    <dataValidation type="list" allowBlank="1" showInputMessage="1" showErrorMessage="1" prompt="Vyberte z předdefinovaných hodnot" sqref="D23:E23" xr:uid="{00000000-0002-0000-0000-000004000000}">
      <formula1>"ANO,NE"</formula1>
    </dataValidation>
    <dataValidation type="list" allowBlank="1" showInputMessage="1" showErrorMessage="1" prompt="vyberte sektor z předdefinovaných hodnot" sqref="D24:E24" xr:uid="{00000000-0002-0000-0000-000005000000}">
      <formula1>"veřejný,soukromý"</formula1>
    </dataValidation>
    <dataValidation type="list" allowBlank="1" showInputMessage="1" showErrorMessage="1" prompt="Vyberte z rozevíracího seznamu." sqref="G34:H34 G69:H69 G56:H56 G179:H179 G79:H79 G91:H91 G101:H101 G113:H113 G123:H123 G135:H135 G145:H145 G157:H157 G167:H167 G21:H21" xr:uid="{00000000-0002-0000-0000-000006000000}">
      <formula1>"Česká republika, Slovenská republika"</formula1>
    </dataValidation>
    <dataValidation type="list" allowBlank="1" showInputMessage="1" showErrorMessage="1" prompt="Vyberte ze seznamu" sqref="D196:H196" xr:uid="{00000000-0002-0000-0000-000007000000}">
      <formula1>"Ano, Ne"</formula1>
    </dataValidation>
    <dataValidation allowBlank="1" showErrorMessage="1" promptTitle="Vyberte si projektovou aktivitu" prompt="Projektová aktivita musí odpovídat zvolenému typu aktivity, tj. musí začínat stejným písmenem." sqref="D280:H280" xr:uid="{00000000-0002-0000-0000-000008000000}"/>
    <dataValidation allowBlank="1" showErrorMessage="1" prompt="Vyberte z rozevíracího seznamu." sqref="D167:F167 F69 D79:F79 D101:F101 D123:F123 D145:F145 F56 F34 F21" xr:uid="{00000000-0002-0000-0000-000009000000}"/>
    <dataValidation type="textLength" allowBlank="1" showInputMessage="1" showErrorMessage="1" error="Text je příliš dlouhý, max. délka je 150 znaků. Kontrolujte součet v poli vedle." sqref="D188:H188" xr:uid="{00000000-0002-0000-0000-00000A000000}">
      <formula1>1</formula1>
      <formula2>150</formula2>
    </dataValidation>
    <dataValidation type="textLength" allowBlank="1" showInputMessage="1" showErrorMessage="1" error="Text je příliš dlouhý, max. délka je 15 znaků. Kontrolujte součet v poli vedle." sqref="D189:H189" xr:uid="{00000000-0002-0000-0000-00000B000000}">
      <formula1>1</formula1>
      <formula2>15</formula2>
    </dataValidation>
    <dataValidation type="date" operator="greaterThan" allowBlank="1" showInputMessage="1" showErrorMessage="1" sqref="F263:H263" xr:uid="{00000000-0002-0000-0000-00000C000000}">
      <formula1>43831</formula1>
    </dataValidation>
    <dataValidation type="textLength" allowBlank="1" showInputMessage="1" showErrorMessage="1" error="Text je příliš dlouhý, max. délka je 1000 znaků. Kontrolujte součet v poli vedle." prompt="Max. délka textu je 1 000 znaků vč. mezer." sqref="D257:H257 D259:H261" xr:uid="{00000000-0002-0000-0000-00000D000000}">
      <formula1>1</formula1>
      <formula2>1000</formula2>
    </dataValidation>
    <dataValidation type="list" allowBlank="1" showInputMessage="1" showErrorMessage="1" sqref="B266:C266" xr:uid="{00000000-0002-0000-0000-00000E000000}">
      <formula1>$B$262:$B$283</formula1>
    </dataValidation>
    <dataValidation type="textLength" allowBlank="1" showInputMessage="1" showErrorMessage="1" error="Text je příliš dlouhý, max. délka je 2000 znaků. Kontrolujte součet v poli vedle." sqref="D248:D250 D253 E254:H254" xr:uid="{00000000-0002-0000-0000-00000F000000}">
      <formula1>1</formula1>
      <formula2>2000</formula2>
    </dataValidation>
    <dataValidation type="textLength" allowBlank="1" showInputMessage="1" showErrorMessage="1" error="Text je příliš dlouhý, max. délka je 1000 znaků. Kontrolujte součet v poli vedle." prompt="Délka textu max. 1 000 znaků včetně mezer." sqref="D947:H950 E943:H945" xr:uid="{00000000-0002-0000-0000-000010000000}">
      <formula1>1</formula1>
      <formula2>1000</formula2>
    </dataValidation>
    <dataValidation type="textLength" allowBlank="1" showInputMessage="1" showErrorMessage="1" error="Text je příliš dlouhý, max. délka je 2 000 znaků. Kontrolujte součet v poli vedle." prompt="Max. délka textu je 2 000 znaků vč. mezer." sqref="C290 C273 C281 C299 C308 C317 C326 C335 C344 C353 C362 C371" xr:uid="{00000000-0002-0000-0000-000011000000}">
      <formula1>1</formula1>
      <formula2>2000</formula2>
    </dataValidation>
    <dataValidation type="list" allowBlank="1" showInputMessage="1" showErrorMessage="1" promptTitle="Vyberte si projektovou aktivitu" prompt="Projektová aktivita musí odpovídat zvolenému typu aktivity, tj. musí začínat stejným písmenem." sqref="D916:H916 D379:H379 D388:H388 D399:H399 D410:H410 D421:H421 D432:H432 D443:H443 D454:H454 D465:H465 D476:H476 D487:H487 D498:H498 D509:H509 D520:H520 D531:H531 D542:H542 D553:H553 D564:H564 D575:H575 D586:H586 D597:H597 D608:H608 D619:H619 D630:H630 D641:H641 D652:H652 D663:H663 D674:H674 D685:H685 D696:H696 D707:H707 D718:H718 D729:H729 D740:H740 D751:H751 D762:H762 D773:H773 D784:H784 D795:H795 D806:H806 D817:H817 D828:H828 D839:H839 D850:H850 D861:H861 D872:H872 D883:H883 D894:H894 D905:H905" xr:uid="{00000000-0002-0000-0000-000012000000}">
      <formula1>$B$564:$B$641</formula1>
    </dataValidation>
    <dataValidation type="textLength" allowBlank="1" showInputMessage="1" showErrorMessage="1" error="Text je příliš dlouhý, max. délka je 800 znaků. Kontrolujte součet v poli vedle." sqref="D247" xr:uid="{00000000-0002-0000-0000-000013000000}">
      <formula1>1</formula1>
      <formula2>800</formula2>
    </dataValidation>
    <dataValidation type="textLength" allowBlank="1" showInputMessage="1" showErrorMessage="1" error="Text je příliš dlouhý, max. délka je 2000 znaků. Kontrolujte součet v poli vedle." prompt="Max. délka textu je 2 000 znaků vč. mezer." sqref="D252" xr:uid="{00000000-0002-0000-0000-000014000000}">
      <formula1>1</formula1>
      <formula2>2000</formula2>
    </dataValidation>
    <dataValidation allowBlank="1" showInputMessage="1" showErrorMessage="1" error="&quot;Počet měsíců max. 12!!!&quot;" sqref="F265:H265" xr:uid="{00000000-0002-0000-0000-000015000000}"/>
  </dataValidations>
  <pageMargins left="0.51181102362204722" right="0.51181102362204722" top="0.74803149606299213" bottom="0.74803149606299213" header="0.31496062992125984" footer="0.31496062992125984"/>
  <pageSetup paperSize="9" scale="89" fitToHeight="0" orientation="portrait" r:id="rId1"/>
  <headerFooter>
    <oddFooter>&amp;Cstr. &amp;P/&amp;N</oddFooter>
  </headerFooter>
  <rowBreaks count="15" manualBreakCount="15">
    <brk id="38" max="16383" man="1"/>
    <brk id="186" max="7" man="1"/>
    <brk id="224" max="7" man="1"/>
    <brk id="247" max="7" man="1"/>
    <brk id="254" max="7" man="1"/>
    <brk id="266" max="7" man="1"/>
    <brk id="284" max="7" man="1"/>
    <brk id="302" max="7" man="1"/>
    <brk id="320" max="7" man="1"/>
    <brk id="338" max="7" man="1"/>
    <brk id="356" max="7" man="1"/>
    <brk id="945" max="7" man="1"/>
    <brk id="951" max="7" man="1"/>
    <brk id="973" max="7" man="1"/>
    <brk id="1020"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2" r:id="rId4" name="Check Box 1066">
              <controlPr defaultSize="0" autoFill="0" autoLine="0" autoPict="0">
                <anchor moveWithCells="1">
                  <from>
                    <xdr:col>1</xdr:col>
                    <xdr:colOff>533400</xdr:colOff>
                    <xdr:row>1003</xdr:row>
                    <xdr:rowOff>0</xdr:rowOff>
                  </from>
                  <to>
                    <xdr:col>2</xdr:col>
                    <xdr:colOff>57150</xdr:colOff>
                    <xdr:row>1004</xdr:row>
                    <xdr:rowOff>0</xdr:rowOff>
                  </to>
                </anchor>
              </controlPr>
            </control>
          </mc:Choice>
        </mc:AlternateContent>
        <mc:AlternateContent xmlns:mc="http://schemas.openxmlformats.org/markup-compatibility/2006">
          <mc:Choice Requires="x14">
            <control shapeId="10283" r:id="rId5" name="Check Box 1067">
              <controlPr defaultSize="0" autoFill="0" autoLine="0" autoPict="0">
                <anchor moveWithCells="1">
                  <from>
                    <xdr:col>1</xdr:col>
                    <xdr:colOff>533400</xdr:colOff>
                    <xdr:row>1004</xdr:row>
                    <xdr:rowOff>0</xdr:rowOff>
                  </from>
                  <to>
                    <xdr:col>2</xdr:col>
                    <xdr:colOff>57150</xdr:colOff>
                    <xdr:row>1005</xdr:row>
                    <xdr:rowOff>0</xdr:rowOff>
                  </to>
                </anchor>
              </controlPr>
            </control>
          </mc:Choice>
        </mc:AlternateContent>
        <mc:AlternateContent xmlns:mc="http://schemas.openxmlformats.org/markup-compatibility/2006">
          <mc:Choice Requires="x14">
            <control shapeId="10284" r:id="rId6" name="Check Box 1068">
              <controlPr defaultSize="0" autoFill="0" autoLine="0" autoPict="0">
                <anchor moveWithCells="1">
                  <from>
                    <xdr:col>1</xdr:col>
                    <xdr:colOff>533400</xdr:colOff>
                    <xdr:row>1005</xdr:row>
                    <xdr:rowOff>0</xdr:rowOff>
                  </from>
                  <to>
                    <xdr:col>2</xdr:col>
                    <xdr:colOff>57150</xdr:colOff>
                    <xdr:row>1006</xdr:row>
                    <xdr:rowOff>0</xdr:rowOff>
                  </to>
                </anchor>
              </controlPr>
            </control>
          </mc:Choice>
        </mc:AlternateContent>
        <mc:AlternateContent xmlns:mc="http://schemas.openxmlformats.org/markup-compatibility/2006">
          <mc:Choice Requires="x14">
            <control shapeId="10285" r:id="rId7" name="Check Box 1069">
              <controlPr defaultSize="0" autoFill="0" autoLine="0" autoPict="0">
                <anchor moveWithCells="1">
                  <from>
                    <xdr:col>1</xdr:col>
                    <xdr:colOff>609600</xdr:colOff>
                    <xdr:row>1006</xdr:row>
                    <xdr:rowOff>0</xdr:rowOff>
                  </from>
                  <to>
                    <xdr:col>2</xdr:col>
                    <xdr:colOff>0</xdr:colOff>
                    <xdr:row>1007</xdr:row>
                    <xdr:rowOff>0</xdr:rowOff>
                  </to>
                </anchor>
              </controlPr>
            </control>
          </mc:Choice>
        </mc:AlternateContent>
        <mc:AlternateContent xmlns:mc="http://schemas.openxmlformats.org/markup-compatibility/2006">
          <mc:Choice Requires="x14">
            <control shapeId="10286" r:id="rId8" name="Check Box 1070">
              <controlPr defaultSize="0" autoFill="0" autoLine="0" autoPict="0">
                <anchor moveWithCells="1">
                  <from>
                    <xdr:col>1</xdr:col>
                    <xdr:colOff>609600</xdr:colOff>
                    <xdr:row>1006</xdr:row>
                    <xdr:rowOff>0</xdr:rowOff>
                  </from>
                  <to>
                    <xdr:col>2</xdr:col>
                    <xdr:colOff>0</xdr:colOff>
                    <xdr:row>1007</xdr:row>
                    <xdr:rowOff>0</xdr:rowOff>
                  </to>
                </anchor>
              </controlPr>
            </control>
          </mc:Choice>
        </mc:AlternateContent>
        <mc:AlternateContent xmlns:mc="http://schemas.openxmlformats.org/markup-compatibility/2006">
          <mc:Choice Requires="x14">
            <control shapeId="10287" r:id="rId9" name="Check Box 1071">
              <controlPr defaultSize="0" autoFill="0" autoLine="0" autoPict="0">
                <anchor moveWithCells="1">
                  <from>
                    <xdr:col>1</xdr:col>
                    <xdr:colOff>609600</xdr:colOff>
                    <xdr:row>1006</xdr:row>
                    <xdr:rowOff>0</xdr:rowOff>
                  </from>
                  <to>
                    <xdr:col>2</xdr:col>
                    <xdr:colOff>0</xdr:colOff>
                    <xdr:row>1007</xdr:row>
                    <xdr:rowOff>0</xdr:rowOff>
                  </to>
                </anchor>
              </controlPr>
            </control>
          </mc:Choice>
        </mc:AlternateContent>
        <mc:AlternateContent xmlns:mc="http://schemas.openxmlformats.org/markup-compatibility/2006">
          <mc:Choice Requires="x14">
            <control shapeId="10288" r:id="rId10" name="Check Box 1072">
              <controlPr defaultSize="0" autoFill="0" autoLine="0" autoPict="0">
                <anchor moveWithCells="1">
                  <from>
                    <xdr:col>1</xdr:col>
                    <xdr:colOff>533400</xdr:colOff>
                    <xdr:row>1006</xdr:row>
                    <xdr:rowOff>0</xdr:rowOff>
                  </from>
                  <to>
                    <xdr:col>2</xdr:col>
                    <xdr:colOff>57150</xdr:colOff>
                    <xdr:row>1007</xdr:row>
                    <xdr:rowOff>0</xdr:rowOff>
                  </to>
                </anchor>
              </controlPr>
            </control>
          </mc:Choice>
        </mc:AlternateContent>
        <mc:AlternateContent xmlns:mc="http://schemas.openxmlformats.org/markup-compatibility/2006">
          <mc:Choice Requires="x14">
            <control shapeId="10289" r:id="rId11" name="Check Box 1073">
              <controlPr defaultSize="0" autoFill="0" autoLine="0" autoPict="0">
                <anchor moveWithCells="1">
                  <from>
                    <xdr:col>1</xdr:col>
                    <xdr:colOff>457200</xdr:colOff>
                    <xdr:row>197</xdr:row>
                    <xdr:rowOff>190500</xdr:rowOff>
                  </from>
                  <to>
                    <xdr:col>1</xdr:col>
                    <xdr:colOff>666750</xdr:colOff>
                    <xdr:row>198</xdr:row>
                    <xdr:rowOff>200025</xdr:rowOff>
                  </to>
                </anchor>
              </controlPr>
            </control>
          </mc:Choice>
        </mc:AlternateContent>
        <mc:AlternateContent xmlns:mc="http://schemas.openxmlformats.org/markup-compatibility/2006">
          <mc:Choice Requires="x14">
            <control shapeId="10331" r:id="rId12" name="Check Box 1115">
              <controlPr defaultSize="0" autoFill="0" autoLine="0" autoPict="0">
                <anchor moveWithCells="1">
                  <from>
                    <xdr:col>1</xdr:col>
                    <xdr:colOff>609600</xdr:colOff>
                    <xdr:row>1007</xdr:row>
                    <xdr:rowOff>0</xdr:rowOff>
                  </from>
                  <to>
                    <xdr:col>2</xdr:col>
                    <xdr:colOff>0</xdr:colOff>
                    <xdr:row>1008</xdr:row>
                    <xdr:rowOff>9525</xdr:rowOff>
                  </to>
                </anchor>
              </controlPr>
            </control>
          </mc:Choice>
        </mc:AlternateContent>
        <mc:AlternateContent xmlns:mc="http://schemas.openxmlformats.org/markup-compatibility/2006">
          <mc:Choice Requires="x14">
            <control shapeId="10332" r:id="rId13" name="Check Box 1116">
              <controlPr defaultSize="0" autoFill="0" autoLine="0" autoPict="0">
                <anchor moveWithCells="1">
                  <from>
                    <xdr:col>1</xdr:col>
                    <xdr:colOff>609600</xdr:colOff>
                    <xdr:row>1007</xdr:row>
                    <xdr:rowOff>0</xdr:rowOff>
                  </from>
                  <to>
                    <xdr:col>2</xdr:col>
                    <xdr:colOff>0</xdr:colOff>
                    <xdr:row>1008</xdr:row>
                    <xdr:rowOff>9525</xdr:rowOff>
                  </to>
                </anchor>
              </controlPr>
            </control>
          </mc:Choice>
        </mc:AlternateContent>
        <mc:AlternateContent xmlns:mc="http://schemas.openxmlformats.org/markup-compatibility/2006">
          <mc:Choice Requires="x14">
            <control shapeId="10333" r:id="rId14" name="Check Box 1117">
              <controlPr defaultSize="0" autoFill="0" autoLine="0" autoPict="0">
                <anchor moveWithCells="1">
                  <from>
                    <xdr:col>1</xdr:col>
                    <xdr:colOff>609600</xdr:colOff>
                    <xdr:row>1007</xdr:row>
                    <xdr:rowOff>0</xdr:rowOff>
                  </from>
                  <to>
                    <xdr:col>2</xdr:col>
                    <xdr:colOff>0</xdr:colOff>
                    <xdr:row>1008</xdr:row>
                    <xdr:rowOff>9525</xdr:rowOff>
                  </to>
                </anchor>
              </controlPr>
            </control>
          </mc:Choice>
        </mc:AlternateContent>
        <mc:AlternateContent xmlns:mc="http://schemas.openxmlformats.org/markup-compatibility/2006">
          <mc:Choice Requires="x14">
            <control shapeId="10334" r:id="rId15" name="Check Box 1118">
              <controlPr defaultSize="0" autoFill="0" autoLine="0" autoPict="0">
                <anchor moveWithCells="1">
                  <from>
                    <xdr:col>1</xdr:col>
                    <xdr:colOff>533400</xdr:colOff>
                    <xdr:row>1007</xdr:row>
                    <xdr:rowOff>0</xdr:rowOff>
                  </from>
                  <to>
                    <xdr:col>2</xdr:col>
                    <xdr:colOff>57150</xdr:colOff>
                    <xdr:row>1008</xdr:row>
                    <xdr:rowOff>9525</xdr:rowOff>
                  </to>
                </anchor>
              </controlPr>
            </control>
          </mc:Choice>
        </mc:AlternateContent>
        <mc:AlternateContent xmlns:mc="http://schemas.openxmlformats.org/markup-compatibility/2006">
          <mc:Choice Requires="x14">
            <control shapeId="10346" r:id="rId16" name="Check Box 1130">
              <controlPr defaultSize="0" autoFill="0" autoLine="0" autoPict="0">
                <anchor moveWithCells="1">
                  <from>
                    <xdr:col>1</xdr:col>
                    <xdr:colOff>533400</xdr:colOff>
                    <xdr:row>1011</xdr:row>
                    <xdr:rowOff>0</xdr:rowOff>
                  </from>
                  <to>
                    <xdr:col>2</xdr:col>
                    <xdr:colOff>9525</xdr:colOff>
                    <xdr:row>1012</xdr:row>
                    <xdr:rowOff>9525</xdr:rowOff>
                  </to>
                </anchor>
              </controlPr>
            </control>
          </mc:Choice>
        </mc:AlternateContent>
        <mc:AlternateContent xmlns:mc="http://schemas.openxmlformats.org/markup-compatibility/2006">
          <mc:Choice Requires="x14">
            <control shapeId="10374" r:id="rId17" name="Check Box 1158">
              <controlPr defaultSize="0" autoFill="0" autoLine="0" autoPict="0">
                <anchor moveWithCells="1">
                  <from>
                    <xdr:col>1</xdr:col>
                    <xdr:colOff>533400</xdr:colOff>
                    <xdr:row>1012</xdr:row>
                    <xdr:rowOff>0</xdr:rowOff>
                  </from>
                  <to>
                    <xdr:col>2</xdr:col>
                    <xdr:colOff>9525</xdr:colOff>
                    <xdr:row>1013</xdr:row>
                    <xdr:rowOff>28575</xdr:rowOff>
                  </to>
                </anchor>
              </controlPr>
            </control>
          </mc:Choice>
        </mc:AlternateContent>
        <mc:AlternateContent xmlns:mc="http://schemas.openxmlformats.org/markup-compatibility/2006">
          <mc:Choice Requires="x14">
            <control shapeId="10415" r:id="rId18" name="Check Box 1199">
              <controlPr defaultSize="0" autoFill="0" autoLine="0" autoPict="0">
                <anchor moveWithCells="1">
                  <from>
                    <xdr:col>1</xdr:col>
                    <xdr:colOff>533400</xdr:colOff>
                    <xdr:row>1016</xdr:row>
                    <xdr:rowOff>0</xdr:rowOff>
                  </from>
                  <to>
                    <xdr:col>2</xdr:col>
                    <xdr:colOff>9525</xdr:colOff>
                    <xdr:row>1017</xdr:row>
                    <xdr:rowOff>0</xdr:rowOff>
                  </to>
                </anchor>
              </controlPr>
            </control>
          </mc:Choice>
        </mc:AlternateContent>
        <mc:AlternateContent xmlns:mc="http://schemas.openxmlformats.org/markup-compatibility/2006">
          <mc:Choice Requires="x14">
            <control shapeId="10431" r:id="rId19" name="Check Box 1215">
              <controlPr defaultSize="0" autoFill="0" autoLine="0" autoPict="0">
                <anchor moveWithCells="1">
                  <from>
                    <xdr:col>1</xdr:col>
                    <xdr:colOff>533400</xdr:colOff>
                    <xdr:row>1017</xdr:row>
                    <xdr:rowOff>0</xdr:rowOff>
                  </from>
                  <to>
                    <xdr:col>2</xdr:col>
                    <xdr:colOff>9525</xdr:colOff>
                    <xdr:row>1018</xdr:row>
                    <xdr:rowOff>0</xdr:rowOff>
                  </to>
                </anchor>
              </controlPr>
            </control>
          </mc:Choice>
        </mc:AlternateContent>
        <mc:AlternateContent xmlns:mc="http://schemas.openxmlformats.org/markup-compatibility/2006">
          <mc:Choice Requires="x14">
            <control shapeId="10741" r:id="rId20" name="Check Box 1525">
              <controlPr defaultSize="0" autoFill="0" autoLine="0" autoPict="0">
                <anchor moveWithCells="1">
                  <from>
                    <xdr:col>1</xdr:col>
                    <xdr:colOff>533400</xdr:colOff>
                    <xdr:row>1013</xdr:row>
                    <xdr:rowOff>0</xdr:rowOff>
                  </from>
                  <to>
                    <xdr:col>2</xdr:col>
                    <xdr:colOff>9525</xdr:colOff>
                    <xdr:row>1014</xdr:row>
                    <xdr:rowOff>9525</xdr:rowOff>
                  </to>
                </anchor>
              </controlPr>
            </control>
          </mc:Choice>
        </mc:AlternateContent>
        <mc:AlternateContent xmlns:mc="http://schemas.openxmlformats.org/markup-compatibility/2006">
          <mc:Choice Requires="x14">
            <control shapeId="10749" r:id="rId21" name="Check Box 1533">
              <controlPr defaultSize="0" autoFill="0" autoLine="0" autoPict="0">
                <anchor moveWithCells="1">
                  <from>
                    <xdr:col>1</xdr:col>
                    <xdr:colOff>533400</xdr:colOff>
                    <xdr:row>1014</xdr:row>
                    <xdr:rowOff>0</xdr:rowOff>
                  </from>
                  <to>
                    <xdr:col>2</xdr:col>
                    <xdr:colOff>9525</xdr:colOff>
                    <xdr:row>1015</xdr:row>
                    <xdr:rowOff>9525</xdr:rowOff>
                  </to>
                </anchor>
              </controlPr>
            </control>
          </mc:Choice>
        </mc:AlternateContent>
        <mc:AlternateContent xmlns:mc="http://schemas.openxmlformats.org/markup-compatibility/2006">
          <mc:Choice Requires="x14">
            <control shapeId="10759" r:id="rId22" name="Check Box 1543">
              <controlPr defaultSize="0" autoFill="0" autoLine="0" autoPict="0">
                <anchor moveWithCells="1">
                  <from>
                    <xdr:col>1</xdr:col>
                    <xdr:colOff>533400</xdr:colOff>
                    <xdr:row>1001</xdr:row>
                    <xdr:rowOff>0</xdr:rowOff>
                  </from>
                  <to>
                    <xdr:col>2</xdr:col>
                    <xdr:colOff>57150</xdr:colOff>
                    <xdr:row>1002</xdr:row>
                    <xdr:rowOff>0</xdr:rowOff>
                  </to>
                </anchor>
              </controlPr>
            </control>
          </mc:Choice>
        </mc:AlternateContent>
        <mc:AlternateContent xmlns:mc="http://schemas.openxmlformats.org/markup-compatibility/2006">
          <mc:Choice Requires="x14">
            <control shapeId="10760" r:id="rId23" name="Check Box 1544">
              <controlPr defaultSize="0" autoFill="0" autoLine="0" autoPict="0">
                <anchor moveWithCells="1">
                  <from>
                    <xdr:col>1</xdr:col>
                    <xdr:colOff>533400</xdr:colOff>
                    <xdr:row>1002</xdr:row>
                    <xdr:rowOff>0</xdr:rowOff>
                  </from>
                  <to>
                    <xdr:col>2</xdr:col>
                    <xdr:colOff>57150</xdr:colOff>
                    <xdr:row>1003</xdr:row>
                    <xdr:rowOff>0</xdr:rowOff>
                  </to>
                </anchor>
              </controlPr>
            </control>
          </mc:Choice>
        </mc:AlternateContent>
        <mc:AlternateContent xmlns:mc="http://schemas.openxmlformats.org/markup-compatibility/2006">
          <mc:Choice Requires="x14">
            <control shapeId="10939" r:id="rId24" name="Check Box 1723">
              <controlPr defaultSize="0" autoFill="0" autoLine="0" autoPict="0">
                <anchor moveWithCells="1">
                  <from>
                    <xdr:col>1</xdr:col>
                    <xdr:colOff>514350</xdr:colOff>
                    <xdr:row>991</xdr:row>
                    <xdr:rowOff>0</xdr:rowOff>
                  </from>
                  <to>
                    <xdr:col>2</xdr:col>
                    <xdr:colOff>9525</xdr:colOff>
                    <xdr:row>992</xdr:row>
                    <xdr:rowOff>0</xdr:rowOff>
                  </to>
                </anchor>
              </controlPr>
            </control>
          </mc:Choice>
        </mc:AlternateContent>
        <mc:AlternateContent xmlns:mc="http://schemas.openxmlformats.org/markup-compatibility/2006">
          <mc:Choice Requires="x14">
            <control shapeId="10973" r:id="rId25" name="Check Box 1757">
              <controlPr defaultSize="0" autoFill="0" autoLine="0" autoPict="0">
                <anchor moveWithCells="1">
                  <from>
                    <xdr:col>1</xdr:col>
                    <xdr:colOff>523875</xdr:colOff>
                    <xdr:row>992</xdr:row>
                    <xdr:rowOff>209550</xdr:rowOff>
                  </from>
                  <to>
                    <xdr:col>2</xdr:col>
                    <xdr:colOff>9525</xdr:colOff>
                    <xdr:row>1000</xdr:row>
                    <xdr:rowOff>0</xdr:rowOff>
                  </to>
                </anchor>
              </controlPr>
            </control>
          </mc:Choice>
        </mc:AlternateContent>
        <mc:AlternateContent xmlns:mc="http://schemas.openxmlformats.org/markup-compatibility/2006">
          <mc:Choice Requires="x14">
            <control shapeId="10976" r:id="rId26" name="Check Box 1760">
              <controlPr defaultSize="0" autoFill="0" autoLine="0" autoPict="0">
                <anchor moveWithCells="1">
                  <from>
                    <xdr:col>1</xdr:col>
                    <xdr:colOff>523875</xdr:colOff>
                    <xdr:row>1000</xdr:row>
                    <xdr:rowOff>0</xdr:rowOff>
                  </from>
                  <to>
                    <xdr:col>1</xdr:col>
                    <xdr:colOff>704850</xdr:colOff>
                    <xdr:row>1000</xdr:row>
                    <xdr:rowOff>238125</xdr:rowOff>
                  </to>
                </anchor>
              </controlPr>
            </control>
          </mc:Choice>
        </mc:AlternateContent>
        <mc:AlternateContent xmlns:mc="http://schemas.openxmlformats.org/markup-compatibility/2006">
          <mc:Choice Requires="x14">
            <control shapeId="10977" r:id="rId27" name="Check Box 1761">
              <controlPr defaultSize="0" autoFill="0" autoLine="0" autoPict="0">
                <anchor moveWithCells="1">
                  <from>
                    <xdr:col>1</xdr:col>
                    <xdr:colOff>609600</xdr:colOff>
                    <xdr:row>1008</xdr:row>
                    <xdr:rowOff>0</xdr:rowOff>
                  </from>
                  <to>
                    <xdr:col>2</xdr:col>
                    <xdr:colOff>0</xdr:colOff>
                    <xdr:row>1009</xdr:row>
                    <xdr:rowOff>9525</xdr:rowOff>
                  </to>
                </anchor>
              </controlPr>
            </control>
          </mc:Choice>
        </mc:AlternateContent>
        <mc:AlternateContent xmlns:mc="http://schemas.openxmlformats.org/markup-compatibility/2006">
          <mc:Choice Requires="x14">
            <control shapeId="10978" r:id="rId28" name="Check Box 1762">
              <controlPr defaultSize="0" autoFill="0" autoLine="0" autoPict="0">
                <anchor moveWithCells="1">
                  <from>
                    <xdr:col>1</xdr:col>
                    <xdr:colOff>609600</xdr:colOff>
                    <xdr:row>1008</xdr:row>
                    <xdr:rowOff>0</xdr:rowOff>
                  </from>
                  <to>
                    <xdr:col>2</xdr:col>
                    <xdr:colOff>0</xdr:colOff>
                    <xdr:row>1009</xdr:row>
                    <xdr:rowOff>9525</xdr:rowOff>
                  </to>
                </anchor>
              </controlPr>
            </control>
          </mc:Choice>
        </mc:AlternateContent>
        <mc:AlternateContent xmlns:mc="http://schemas.openxmlformats.org/markup-compatibility/2006">
          <mc:Choice Requires="x14">
            <control shapeId="10979" r:id="rId29" name="Check Box 1763">
              <controlPr defaultSize="0" autoFill="0" autoLine="0" autoPict="0">
                <anchor moveWithCells="1">
                  <from>
                    <xdr:col>1</xdr:col>
                    <xdr:colOff>609600</xdr:colOff>
                    <xdr:row>1008</xdr:row>
                    <xdr:rowOff>0</xdr:rowOff>
                  </from>
                  <to>
                    <xdr:col>2</xdr:col>
                    <xdr:colOff>0</xdr:colOff>
                    <xdr:row>1009</xdr:row>
                    <xdr:rowOff>9525</xdr:rowOff>
                  </to>
                </anchor>
              </controlPr>
            </control>
          </mc:Choice>
        </mc:AlternateContent>
        <mc:AlternateContent xmlns:mc="http://schemas.openxmlformats.org/markup-compatibility/2006">
          <mc:Choice Requires="x14">
            <control shapeId="10980" r:id="rId30" name="Check Box 1764">
              <controlPr defaultSize="0" autoFill="0" autoLine="0" autoPict="0">
                <anchor moveWithCells="1">
                  <from>
                    <xdr:col>1</xdr:col>
                    <xdr:colOff>609600</xdr:colOff>
                    <xdr:row>1008</xdr:row>
                    <xdr:rowOff>0</xdr:rowOff>
                  </from>
                  <to>
                    <xdr:col>2</xdr:col>
                    <xdr:colOff>0</xdr:colOff>
                    <xdr:row>1009</xdr:row>
                    <xdr:rowOff>9525</xdr:rowOff>
                  </to>
                </anchor>
              </controlPr>
            </control>
          </mc:Choice>
        </mc:AlternateContent>
        <mc:AlternateContent xmlns:mc="http://schemas.openxmlformats.org/markup-compatibility/2006">
          <mc:Choice Requires="x14">
            <control shapeId="10981" r:id="rId31" name="Check Box 1765">
              <controlPr defaultSize="0" autoFill="0" autoLine="0" autoPict="0">
                <anchor moveWithCells="1">
                  <from>
                    <xdr:col>1</xdr:col>
                    <xdr:colOff>609600</xdr:colOff>
                    <xdr:row>1008</xdr:row>
                    <xdr:rowOff>0</xdr:rowOff>
                  </from>
                  <to>
                    <xdr:col>2</xdr:col>
                    <xdr:colOff>0</xdr:colOff>
                    <xdr:row>1009</xdr:row>
                    <xdr:rowOff>9525</xdr:rowOff>
                  </to>
                </anchor>
              </controlPr>
            </control>
          </mc:Choice>
        </mc:AlternateContent>
        <mc:AlternateContent xmlns:mc="http://schemas.openxmlformats.org/markup-compatibility/2006">
          <mc:Choice Requires="x14">
            <control shapeId="10982" r:id="rId32" name="Check Box 1766">
              <controlPr defaultSize="0" autoFill="0" autoLine="0" autoPict="0">
                <anchor moveWithCells="1">
                  <from>
                    <xdr:col>1</xdr:col>
                    <xdr:colOff>609600</xdr:colOff>
                    <xdr:row>1008</xdr:row>
                    <xdr:rowOff>0</xdr:rowOff>
                  </from>
                  <to>
                    <xdr:col>2</xdr:col>
                    <xdr:colOff>0</xdr:colOff>
                    <xdr:row>1009</xdr:row>
                    <xdr:rowOff>9525</xdr:rowOff>
                  </to>
                </anchor>
              </controlPr>
            </control>
          </mc:Choice>
        </mc:AlternateContent>
        <mc:AlternateContent xmlns:mc="http://schemas.openxmlformats.org/markup-compatibility/2006">
          <mc:Choice Requires="x14">
            <control shapeId="10983" r:id="rId33" name="Check Box 1767">
              <controlPr defaultSize="0" autoFill="0" autoLine="0" autoPict="0">
                <anchor moveWithCells="1">
                  <from>
                    <xdr:col>1</xdr:col>
                    <xdr:colOff>609600</xdr:colOff>
                    <xdr:row>1008</xdr:row>
                    <xdr:rowOff>0</xdr:rowOff>
                  </from>
                  <to>
                    <xdr:col>2</xdr:col>
                    <xdr:colOff>0</xdr:colOff>
                    <xdr:row>1009</xdr:row>
                    <xdr:rowOff>9525</xdr:rowOff>
                  </to>
                </anchor>
              </controlPr>
            </control>
          </mc:Choice>
        </mc:AlternateContent>
        <mc:AlternateContent xmlns:mc="http://schemas.openxmlformats.org/markup-compatibility/2006">
          <mc:Choice Requires="x14">
            <control shapeId="10984" r:id="rId34" name="Check Box 1768">
              <controlPr defaultSize="0" autoFill="0" autoLine="0" autoPict="0">
                <anchor moveWithCells="1">
                  <from>
                    <xdr:col>1</xdr:col>
                    <xdr:colOff>533400</xdr:colOff>
                    <xdr:row>1008</xdr:row>
                    <xdr:rowOff>0</xdr:rowOff>
                  </from>
                  <to>
                    <xdr:col>2</xdr:col>
                    <xdr:colOff>57150</xdr:colOff>
                    <xdr:row>1009</xdr:row>
                    <xdr:rowOff>9525</xdr:rowOff>
                  </to>
                </anchor>
              </controlPr>
            </control>
          </mc:Choice>
        </mc:AlternateContent>
        <mc:AlternateContent xmlns:mc="http://schemas.openxmlformats.org/markup-compatibility/2006">
          <mc:Choice Requires="x14">
            <control shapeId="10985" r:id="rId35" name="Check Box 1769">
              <controlPr defaultSize="0" autoFill="0" autoLine="0" autoPict="0">
                <anchor moveWithCells="1">
                  <from>
                    <xdr:col>1</xdr:col>
                    <xdr:colOff>609600</xdr:colOff>
                    <xdr:row>1009</xdr:row>
                    <xdr:rowOff>0</xdr:rowOff>
                  </from>
                  <to>
                    <xdr:col>2</xdr:col>
                    <xdr:colOff>0</xdr:colOff>
                    <xdr:row>1010</xdr:row>
                    <xdr:rowOff>9525</xdr:rowOff>
                  </to>
                </anchor>
              </controlPr>
            </control>
          </mc:Choice>
        </mc:AlternateContent>
        <mc:AlternateContent xmlns:mc="http://schemas.openxmlformats.org/markup-compatibility/2006">
          <mc:Choice Requires="x14">
            <control shapeId="10986" r:id="rId36" name="Check Box 1770">
              <controlPr defaultSize="0" autoFill="0" autoLine="0" autoPict="0">
                <anchor moveWithCells="1">
                  <from>
                    <xdr:col>1</xdr:col>
                    <xdr:colOff>609600</xdr:colOff>
                    <xdr:row>1009</xdr:row>
                    <xdr:rowOff>0</xdr:rowOff>
                  </from>
                  <to>
                    <xdr:col>2</xdr:col>
                    <xdr:colOff>0</xdr:colOff>
                    <xdr:row>1010</xdr:row>
                    <xdr:rowOff>9525</xdr:rowOff>
                  </to>
                </anchor>
              </controlPr>
            </control>
          </mc:Choice>
        </mc:AlternateContent>
        <mc:AlternateContent xmlns:mc="http://schemas.openxmlformats.org/markup-compatibility/2006">
          <mc:Choice Requires="x14">
            <control shapeId="10987" r:id="rId37" name="Check Box 1771">
              <controlPr defaultSize="0" autoFill="0" autoLine="0" autoPict="0">
                <anchor moveWithCells="1">
                  <from>
                    <xdr:col>1</xdr:col>
                    <xdr:colOff>609600</xdr:colOff>
                    <xdr:row>1009</xdr:row>
                    <xdr:rowOff>0</xdr:rowOff>
                  </from>
                  <to>
                    <xdr:col>2</xdr:col>
                    <xdr:colOff>0</xdr:colOff>
                    <xdr:row>1010</xdr:row>
                    <xdr:rowOff>9525</xdr:rowOff>
                  </to>
                </anchor>
              </controlPr>
            </control>
          </mc:Choice>
        </mc:AlternateContent>
        <mc:AlternateContent xmlns:mc="http://schemas.openxmlformats.org/markup-compatibility/2006">
          <mc:Choice Requires="x14">
            <control shapeId="10988" r:id="rId38" name="Check Box 1772">
              <controlPr defaultSize="0" autoFill="0" autoLine="0" autoPict="0">
                <anchor moveWithCells="1">
                  <from>
                    <xdr:col>1</xdr:col>
                    <xdr:colOff>609600</xdr:colOff>
                    <xdr:row>1009</xdr:row>
                    <xdr:rowOff>0</xdr:rowOff>
                  </from>
                  <to>
                    <xdr:col>2</xdr:col>
                    <xdr:colOff>0</xdr:colOff>
                    <xdr:row>1010</xdr:row>
                    <xdr:rowOff>9525</xdr:rowOff>
                  </to>
                </anchor>
              </controlPr>
            </control>
          </mc:Choice>
        </mc:AlternateContent>
        <mc:AlternateContent xmlns:mc="http://schemas.openxmlformats.org/markup-compatibility/2006">
          <mc:Choice Requires="x14">
            <control shapeId="10989" r:id="rId39" name="Check Box 1773">
              <controlPr defaultSize="0" autoFill="0" autoLine="0" autoPict="0">
                <anchor moveWithCells="1">
                  <from>
                    <xdr:col>1</xdr:col>
                    <xdr:colOff>609600</xdr:colOff>
                    <xdr:row>1009</xdr:row>
                    <xdr:rowOff>0</xdr:rowOff>
                  </from>
                  <to>
                    <xdr:col>2</xdr:col>
                    <xdr:colOff>0</xdr:colOff>
                    <xdr:row>1010</xdr:row>
                    <xdr:rowOff>9525</xdr:rowOff>
                  </to>
                </anchor>
              </controlPr>
            </control>
          </mc:Choice>
        </mc:AlternateContent>
        <mc:AlternateContent xmlns:mc="http://schemas.openxmlformats.org/markup-compatibility/2006">
          <mc:Choice Requires="x14">
            <control shapeId="10990" r:id="rId40" name="Check Box 1774">
              <controlPr defaultSize="0" autoFill="0" autoLine="0" autoPict="0">
                <anchor moveWithCells="1">
                  <from>
                    <xdr:col>1</xdr:col>
                    <xdr:colOff>609600</xdr:colOff>
                    <xdr:row>1009</xdr:row>
                    <xdr:rowOff>0</xdr:rowOff>
                  </from>
                  <to>
                    <xdr:col>2</xdr:col>
                    <xdr:colOff>0</xdr:colOff>
                    <xdr:row>1010</xdr:row>
                    <xdr:rowOff>9525</xdr:rowOff>
                  </to>
                </anchor>
              </controlPr>
            </control>
          </mc:Choice>
        </mc:AlternateContent>
        <mc:AlternateContent xmlns:mc="http://schemas.openxmlformats.org/markup-compatibility/2006">
          <mc:Choice Requires="x14">
            <control shapeId="10991" r:id="rId41" name="Check Box 1775">
              <controlPr defaultSize="0" autoFill="0" autoLine="0" autoPict="0">
                <anchor moveWithCells="1">
                  <from>
                    <xdr:col>1</xdr:col>
                    <xdr:colOff>609600</xdr:colOff>
                    <xdr:row>1009</xdr:row>
                    <xdr:rowOff>0</xdr:rowOff>
                  </from>
                  <to>
                    <xdr:col>2</xdr:col>
                    <xdr:colOff>0</xdr:colOff>
                    <xdr:row>1010</xdr:row>
                    <xdr:rowOff>9525</xdr:rowOff>
                  </to>
                </anchor>
              </controlPr>
            </control>
          </mc:Choice>
        </mc:AlternateContent>
        <mc:AlternateContent xmlns:mc="http://schemas.openxmlformats.org/markup-compatibility/2006">
          <mc:Choice Requires="x14">
            <control shapeId="10992" r:id="rId42" name="Check Box 1776">
              <controlPr defaultSize="0" autoFill="0" autoLine="0" autoPict="0">
                <anchor moveWithCells="1">
                  <from>
                    <xdr:col>1</xdr:col>
                    <xdr:colOff>533400</xdr:colOff>
                    <xdr:row>1009</xdr:row>
                    <xdr:rowOff>0</xdr:rowOff>
                  </from>
                  <to>
                    <xdr:col>2</xdr:col>
                    <xdr:colOff>57150</xdr:colOff>
                    <xdr:row>1010</xdr:row>
                    <xdr:rowOff>9525</xdr:rowOff>
                  </to>
                </anchor>
              </controlPr>
            </control>
          </mc:Choice>
        </mc:AlternateContent>
        <mc:AlternateContent xmlns:mc="http://schemas.openxmlformats.org/markup-compatibility/2006">
          <mc:Choice Requires="x14">
            <control shapeId="11000" r:id="rId43" name="Check Box 1784">
              <controlPr defaultSize="0" autoFill="0" autoLine="0" autoPict="0">
                <anchor moveWithCells="1">
                  <from>
                    <xdr:col>1</xdr:col>
                    <xdr:colOff>533400</xdr:colOff>
                    <xdr:row>1019</xdr:row>
                    <xdr:rowOff>0</xdr:rowOff>
                  </from>
                  <to>
                    <xdr:col>2</xdr:col>
                    <xdr:colOff>9525</xdr:colOff>
                    <xdr:row>1019</xdr:row>
                    <xdr:rowOff>266700</xdr:rowOff>
                  </to>
                </anchor>
              </controlPr>
            </control>
          </mc:Choice>
        </mc:AlternateContent>
        <mc:AlternateContent xmlns:mc="http://schemas.openxmlformats.org/markup-compatibility/2006">
          <mc:Choice Requires="x14">
            <control shapeId="11134" r:id="rId44" name="Check Box 1918">
              <controlPr defaultSize="0" autoFill="0" autoLine="0" autoPict="0">
                <anchor moveWithCells="1">
                  <from>
                    <xdr:col>1</xdr:col>
                    <xdr:colOff>523875</xdr:colOff>
                    <xdr:row>992</xdr:row>
                    <xdr:rowOff>0</xdr:rowOff>
                  </from>
                  <to>
                    <xdr:col>2</xdr:col>
                    <xdr:colOff>47625</xdr:colOff>
                    <xdr:row>993</xdr:row>
                    <xdr:rowOff>0</xdr:rowOff>
                  </to>
                </anchor>
              </controlPr>
            </control>
          </mc:Choice>
        </mc:AlternateContent>
        <mc:AlternateContent xmlns:mc="http://schemas.openxmlformats.org/markup-compatibility/2006">
          <mc:Choice Requires="x14">
            <control shapeId="11136" r:id="rId45" name="Check Box 1920">
              <controlPr defaultSize="0" autoFill="0" autoLine="0" autoPict="0">
                <anchor moveWithCells="1">
                  <from>
                    <xdr:col>1</xdr:col>
                    <xdr:colOff>457200</xdr:colOff>
                    <xdr:row>198</xdr:row>
                    <xdr:rowOff>200025</xdr:rowOff>
                  </from>
                  <to>
                    <xdr:col>1</xdr:col>
                    <xdr:colOff>666750</xdr:colOff>
                    <xdr:row>199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32" yWindow="815" count="15">
        <x14:dataValidation type="list" allowBlank="1" showInputMessage="1" showErrorMessage="1" xr:uid="{00000000-0002-0000-0000-000016000000}">
          <x14:formula1>
            <xm:f>Číselníky!$B$63:$B$65</xm:f>
          </x14:formula1>
          <xm:sqref>G227 G233 G239</xm:sqref>
        </x14:dataValidation>
        <x14:dataValidation type="list" allowBlank="1" showInputMessage="1" showErrorMessage="1" xr:uid="{00000000-0002-0000-0000-000017000000}">
          <x14:formula1>
            <xm:f>Číselníky!$B$57:$B$58</xm:f>
          </x14:formula1>
          <xm:sqref>D233 D227 D239</xm:sqref>
        </x14:dataValidation>
        <x14:dataValidation type="list" allowBlank="1" showInputMessage="1" showErrorMessage="1" prompt="Vyberte z rozevíracího seznamu." xr:uid="{00000000-0002-0000-0000-000018000000}">
          <x14:formula1>
            <xm:f>Číselníky!$C$114:$C$119</xm:f>
          </x14:formula1>
          <xm:sqref>D179:F179 D135:F135 D113:F113 D56 D157:F157 D91:F91 D69 D34 D21</xm:sqref>
        </x14:dataValidation>
        <x14:dataValidation type="list" allowBlank="1" showInputMessage="1" showErrorMessage="1" prompt="Vyberte z rozevíracího seznamu" xr:uid="{00000000-0002-0000-0000-000019000000}">
          <x14:formula1>
            <xm:f>Číselníky!$E$104:$E$107</xm:f>
          </x14:formula1>
          <xm:sqref>D925:H925 D914:H914 D903:H903 D892:H892 D881:H881 D870:H870 D859:H859 D848:H848 D837:H837 D826:H826 D377:H377 D386:H386 D397:H397 D408:H408 D419:H419 D430:H430 D441:H441 D452:H452 D463:H463 D474:H474 D485:H485 D496:H496 D507:H507 D518:H518 D529:H529 D540:H540 D551:H551 D562:H562 D573:H573 D584:H584 D595:H595 D606:H606 D617:H617 D628:H628 D639:H639 D650:H650 D661:H661 D672:H672 D683:H683 D694:H694 D705:H705 D716:H716 D727:H727 D738:H738 D749:H749 D760:H760 D771:H771 D782:H782 D793:H793 D804:H804 D815:H815</xm:sqref>
        </x14:dataValidation>
        <x14:dataValidation type="list" allowBlank="1" showInputMessage="1" showErrorMessage="1" xr:uid="{00000000-0002-0000-0000-00001A000000}">
          <x14:formula1>
            <xm:f>Číselníky!$C$110</xm:f>
          </x14:formula1>
          <xm:sqref>E937</xm:sqref>
        </x14:dataValidation>
        <x14:dataValidation type="list" allowBlank="1" showInputMessage="1" showErrorMessage="1" prompt="vyberte ze seznamu" xr:uid="{00000000-0002-0000-0000-00001B000000}">
          <x14:formula1>
            <xm:f>Číselníky!$E$92:$E$94</xm:f>
          </x14:formula1>
          <xm:sqref>D258:E258</xm:sqref>
        </x14:dataValidation>
        <x14:dataValidation type="list" allowBlank="1" showInputMessage="1" showErrorMessage="1" xr:uid="{00000000-0002-0000-0000-00001C000000}">
          <x14:formula1>
            <xm:f>Číselníky!$D$36:$D$59</xm:f>
          </x14:formula1>
          <xm:sqref>D194:H194</xm:sqref>
        </x14:dataValidation>
        <x14:dataValidation type="list" allowBlank="1" showInputMessage="1" showErrorMessage="1" prompt="vyberte ze seznamu" xr:uid="{00000000-0002-0000-0000-00001D000000}">
          <x14:formula1>
            <xm:f>Číselníky!$B$48:$B$54</xm:f>
          </x14:formula1>
          <xm:sqref>D195:H195</xm:sqref>
        </x14:dataValidation>
        <x14:dataValidation type="list" allowBlank="1" showInputMessage="1" showErrorMessage="1" promptTitle="Vyberte si projektovou aktivitu" prompt="Projektová aktivita musí odpovídat zvolenému typu aktivity, tj. musí začínat stejným písmenem." xr:uid="{00000000-0002-0000-0000-00001E000000}">
          <x14:formula1>
            <xm:f>Čiselník2!$B$560:$B$637</xm:f>
          </x14:formula1>
          <xm:sqref>D927:H927</xm:sqref>
        </x14:dataValidation>
        <x14:dataValidation type="list" allowBlank="1" showInputMessage="1" showErrorMessage="1" prompt="vyberte ze seznamu" xr:uid="{00000000-0002-0000-0000-00001F000000}">
          <x14:formula1>
            <xm:f>Číselníky!$C$57:$C$59</xm:f>
          </x14:formula1>
          <xm:sqref>D208 D214 D220</xm:sqref>
        </x14:dataValidation>
        <x14:dataValidation type="list" allowBlank="1" showInputMessage="1" showErrorMessage="1" prompt="vyberte ze seznamu" xr:uid="{00000000-0002-0000-0000-000020000000}">
          <x14:formula1>
            <xm:f>Číselníky!$C$63:$C$65</xm:f>
          </x14:formula1>
          <xm:sqref>G208 G214 G220</xm:sqref>
        </x14:dataValidation>
        <x14:dataValidation type="list" allowBlank="1" showInputMessage="1" showErrorMessage="1" xr:uid="{00000000-0002-0000-0000-000021000000}">
          <x14:formula1>
            <xm:f>Číselníky!$B$36:$B$38</xm:f>
          </x14:formula1>
          <xm:sqref>D193:H193</xm:sqref>
        </x14:dataValidation>
        <x14:dataValidation type="list" allowBlank="1" showInputMessage="1" showErrorMessage="1" prompt="Vyberte z rozevíracího seznamu" xr:uid="{00000000-0002-0000-0000-000022000000}">
          <x14:formula1>
            <xm:f>Číselníky!$E$98:$E$103</xm:f>
          </x14:formula1>
          <xm:sqref>D287:H287 D305:H305 D296:H296 D314:H314 D323:H323 D332:H332 D341:H341 D350:H350 D359:H359 D368:H368</xm:sqref>
        </x14:dataValidation>
        <x14:dataValidation type="list" allowBlank="1" showInputMessage="1" showErrorMessage="1" promptTitle="Vyberte si projektovou aktivitu" prompt="Projektová aktivita musí odpovídat zvolenému typu aktivity, tj. musí začínat stejným písmenem." xr:uid="{00000000-0002-0000-0000-000023000000}">
          <x14:formula1>
            <xm:f>Čiselník2!$H$3:$H$51</xm:f>
          </x14:formula1>
          <xm:sqref>D289:H289 D307:H307 D298:H298 D316:H316 D325:H325 D334:H334 D343:H343 D352:H352 D361:H361 D370:H370</xm:sqref>
        </x14:dataValidation>
        <x14:dataValidation type="list" allowBlank="1" showInputMessage="1" showErrorMessage="1" prompt="vyberte ze seznamu" xr:uid="{00000000-0002-0000-0000-000024000000}">
          <x14:formula1>
            <xm:f>Číselníky!$E$92:$E$93</xm:f>
          </x14:formula1>
          <xm:sqref>D256:E256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dimension ref="A1:J38"/>
  <sheetViews>
    <sheetView view="pageBreakPreview" topLeftCell="A18" zoomScaleNormal="100" zoomScaleSheetLayoutView="100" workbookViewId="0">
      <selection activeCell="D23" sqref="D23"/>
    </sheetView>
  </sheetViews>
  <sheetFormatPr defaultRowHeight="15" x14ac:dyDescent="0.25"/>
  <cols>
    <col min="1" max="1" width="16.5703125" customWidth="1"/>
    <col min="2" max="2" width="11.140625" customWidth="1"/>
    <col min="3" max="3" width="6" customWidth="1"/>
    <col min="4" max="4" width="17.42578125" customWidth="1"/>
    <col min="5" max="5" width="23.28515625" customWidth="1"/>
    <col min="6" max="6" width="10.28515625" customWidth="1"/>
    <col min="7" max="7" width="9.5703125" customWidth="1"/>
    <col min="8" max="8" width="8.7109375" customWidth="1"/>
    <col min="9" max="9" width="14.7109375" customWidth="1"/>
    <col min="10" max="10" width="10.7109375" customWidth="1"/>
  </cols>
  <sheetData>
    <row r="1" spans="1:10" ht="15.75" customHeight="1" x14ac:dyDescent="0.25">
      <c r="A1" s="663" t="s">
        <v>1058</v>
      </c>
      <c r="B1" s="664"/>
      <c r="C1" s="664"/>
      <c r="D1" s="664"/>
      <c r="E1" s="664"/>
      <c r="F1" s="664"/>
      <c r="G1" s="664"/>
      <c r="H1" s="665"/>
      <c r="I1" s="665"/>
      <c r="J1" s="666"/>
    </row>
    <row r="2" spans="1:10" ht="15.75" x14ac:dyDescent="0.25">
      <c r="A2" s="644" t="s">
        <v>13</v>
      </c>
      <c r="B2" s="645"/>
      <c r="C2" s="645"/>
      <c r="D2" s="645"/>
      <c r="E2" s="645"/>
      <c r="F2" s="645"/>
      <c r="G2" s="6" t="s">
        <v>14</v>
      </c>
      <c r="H2" s="7" t="e">
        <f>J2/J34</f>
        <v>#DIV/0!</v>
      </c>
      <c r="I2" s="6" t="s">
        <v>15</v>
      </c>
      <c r="J2" s="8">
        <f>SUM(J4:J6)</f>
        <v>0</v>
      </c>
    </row>
    <row r="3" spans="1:10" ht="31.5" x14ac:dyDescent="0.25">
      <c r="A3" s="655" t="s">
        <v>16</v>
      </c>
      <c r="B3" s="656"/>
      <c r="C3" s="656"/>
      <c r="D3" s="90" t="s">
        <v>17</v>
      </c>
      <c r="E3" s="90" t="s">
        <v>18</v>
      </c>
      <c r="F3" s="90" t="s">
        <v>19</v>
      </c>
      <c r="G3" s="90" t="s">
        <v>20</v>
      </c>
      <c r="H3" s="90" t="s">
        <v>21</v>
      </c>
      <c r="I3" s="90"/>
      <c r="J3" s="91" t="s">
        <v>22</v>
      </c>
    </row>
    <row r="4" spans="1:10" ht="15.75" x14ac:dyDescent="0.25">
      <c r="A4" s="667"/>
      <c r="B4" s="661"/>
      <c r="C4" s="662"/>
      <c r="D4" s="76"/>
      <c r="E4" s="76"/>
      <c r="F4" s="76"/>
      <c r="G4" s="74"/>
      <c r="H4" s="74"/>
      <c r="I4" s="98"/>
      <c r="J4" s="94">
        <f>H4*G4</f>
        <v>0</v>
      </c>
    </row>
    <row r="5" spans="1:10" ht="15.75" x14ac:dyDescent="0.25">
      <c r="A5" s="667"/>
      <c r="B5" s="661"/>
      <c r="C5" s="662"/>
      <c r="D5" s="76"/>
      <c r="E5" s="76"/>
      <c r="F5" s="76"/>
      <c r="G5" s="74"/>
      <c r="H5" s="74"/>
      <c r="I5" s="98"/>
      <c r="J5" s="94">
        <f>H5*G5</f>
        <v>0</v>
      </c>
    </row>
    <row r="6" spans="1:10" ht="15.75" x14ac:dyDescent="0.25">
      <c r="A6" s="667"/>
      <c r="B6" s="661"/>
      <c r="C6" s="662"/>
      <c r="D6" s="76"/>
      <c r="E6" s="76"/>
      <c r="F6" s="76"/>
      <c r="G6" s="74"/>
      <c r="H6" s="74"/>
      <c r="I6" s="98"/>
      <c r="J6" s="94">
        <f>H6*G6</f>
        <v>0</v>
      </c>
    </row>
    <row r="7" spans="1:10" ht="15.75" x14ac:dyDescent="0.25">
      <c r="A7" s="644" t="s">
        <v>23</v>
      </c>
      <c r="B7" s="645"/>
      <c r="C7" s="645"/>
      <c r="D7" s="645"/>
      <c r="E7" s="645"/>
      <c r="F7" s="645"/>
      <c r="G7" s="6" t="s">
        <v>14</v>
      </c>
      <c r="H7" s="7" t="e">
        <f>J7/J34</f>
        <v>#DIV/0!</v>
      </c>
      <c r="I7" s="6" t="s">
        <v>15</v>
      </c>
      <c r="J7" s="8">
        <f>SUM(J9:J11)</f>
        <v>0</v>
      </c>
    </row>
    <row r="8" spans="1:10" ht="47.25" x14ac:dyDescent="0.25">
      <c r="A8" s="89" t="s">
        <v>24</v>
      </c>
      <c r="B8" s="101" t="s">
        <v>25</v>
      </c>
      <c r="C8" s="669" t="s">
        <v>18</v>
      </c>
      <c r="D8" s="670"/>
      <c r="E8" s="671"/>
      <c r="F8" s="90" t="s">
        <v>19</v>
      </c>
      <c r="G8" s="104" t="s">
        <v>17</v>
      </c>
      <c r="H8" s="105" t="s">
        <v>20</v>
      </c>
      <c r="I8" s="105" t="s">
        <v>21</v>
      </c>
      <c r="J8" s="106" t="s">
        <v>22</v>
      </c>
    </row>
    <row r="9" spans="1:10" ht="15.75" customHeight="1" x14ac:dyDescent="0.25">
      <c r="A9" s="72"/>
      <c r="B9" s="73" t="s">
        <v>26</v>
      </c>
      <c r="C9" s="660"/>
      <c r="D9" s="661"/>
      <c r="E9" s="662"/>
      <c r="F9" s="100"/>
      <c r="G9" s="74" t="s">
        <v>27</v>
      </c>
      <c r="H9" s="74"/>
      <c r="I9" s="74"/>
      <c r="J9" s="94">
        <f>H9*I9</f>
        <v>0</v>
      </c>
    </row>
    <row r="10" spans="1:10" ht="15.75" x14ac:dyDescent="0.25">
      <c r="A10" s="72"/>
      <c r="B10" s="73" t="s">
        <v>26</v>
      </c>
      <c r="C10" s="660"/>
      <c r="D10" s="661"/>
      <c r="E10" s="662"/>
      <c r="F10" s="100"/>
      <c r="G10" s="74" t="s">
        <v>27</v>
      </c>
      <c r="H10" s="74"/>
      <c r="I10" s="74"/>
      <c r="J10" s="94">
        <f>H10*I10</f>
        <v>0</v>
      </c>
    </row>
    <row r="11" spans="1:10" ht="15.75" x14ac:dyDescent="0.25">
      <c r="A11" s="75"/>
      <c r="B11" s="71" t="s">
        <v>26</v>
      </c>
      <c r="C11" s="668"/>
      <c r="D11" s="642"/>
      <c r="E11" s="643"/>
      <c r="F11" s="102"/>
      <c r="G11" s="71" t="s">
        <v>27</v>
      </c>
      <c r="H11" s="71"/>
      <c r="I11" s="71"/>
      <c r="J11" s="94">
        <f>H11*I11</f>
        <v>0</v>
      </c>
    </row>
    <row r="12" spans="1:10" ht="15.75" x14ac:dyDescent="0.25">
      <c r="A12" s="644" t="s">
        <v>28</v>
      </c>
      <c r="B12" s="645"/>
      <c r="C12" s="645"/>
      <c r="D12" s="645"/>
      <c r="E12" s="645"/>
      <c r="F12" s="645"/>
      <c r="G12" s="6" t="s">
        <v>14</v>
      </c>
      <c r="H12" s="7" t="e">
        <f>J12/J34</f>
        <v>#DIV/0!</v>
      </c>
      <c r="I12" s="6" t="s">
        <v>15</v>
      </c>
      <c r="J12" s="8">
        <f>SUM(J14:J15)</f>
        <v>0</v>
      </c>
    </row>
    <row r="13" spans="1:10" ht="31.5" x14ac:dyDescent="0.25">
      <c r="A13" s="655" t="s">
        <v>16</v>
      </c>
      <c r="B13" s="656"/>
      <c r="C13" s="656"/>
      <c r="D13" s="90" t="s">
        <v>17</v>
      </c>
      <c r="E13" s="90" t="s">
        <v>18</v>
      </c>
      <c r="F13" s="90" t="s">
        <v>19</v>
      </c>
      <c r="G13" s="90" t="s">
        <v>20</v>
      </c>
      <c r="H13" s="90" t="s">
        <v>21</v>
      </c>
      <c r="I13" s="90"/>
      <c r="J13" s="91" t="s">
        <v>22</v>
      </c>
    </row>
    <row r="14" spans="1:10" ht="15.75" x14ac:dyDescent="0.25">
      <c r="A14" s="641"/>
      <c r="B14" s="642"/>
      <c r="C14" s="643"/>
      <c r="D14" s="70"/>
      <c r="E14" s="70"/>
      <c r="F14" s="70"/>
      <c r="G14" s="71"/>
      <c r="H14" s="71"/>
      <c r="I14" s="92"/>
      <c r="J14" s="88">
        <f>H14*G14</f>
        <v>0</v>
      </c>
    </row>
    <row r="15" spans="1:10" ht="15.75" x14ac:dyDescent="0.25">
      <c r="A15" s="641"/>
      <c r="B15" s="642"/>
      <c r="C15" s="643"/>
      <c r="D15" s="70"/>
      <c r="E15" s="70"/>
      <c r="F15" s="70"/>
      <c r="G15" s="71"/>
      <c r="H15" s="71"/>
      <c r="I15" s="92"/>
      <c r="J15" s="88">
        <f>H15*G15</f>
        <v>0</v>
      </c>
    </row>
    <row r="16" spans="1:10" ht="15.75" x14ac:dyDescent="0.25">
      <c r="A16" s="644" t="s">
        <v>29</v>
      </c>
      <c r="B16" s="645"/>
      <c r="C16" s="645"/>
      <c r="D16" s="645"/>
      <c r="E16" s="645"/>
      <c r="F16" s="645"/>
      <c r="G16" s="6" t="s">
        <v>14</v>
      </c>
      <c r="H16" s="7" t="e">
        <f>J16/J34</f>
        <v>#DIV/0!</v>
      </c>
      <c r="I16" s="6" t="s">
        <v>15</v>
      </c>
      <c r="J16" s="8">
        <f>SUM(J18:J19)</f>
        <v>0</v>
      </c>
    </row>
    <row r="17" spans="1:10" ht="31.5" x14ac:dyDescent="0.25">
      <c r="A17" s="655" t="s">
        <v>16</v>
      </c>
      <c r="B17" s="656"/>
      <c r="C17" s="656"/>
      <c r="D17" s="90" t="s">
        <v>17</v>
      </c>
      <c r="E17" s="90" t="s">
        <v>18</v>
      </c>
      <c r="F17" s="90" t="s">
        <v>19</v>
      </c>
      <c r="G17" s="90" t="s">
        <v>20</v>
      </c>
      <c r="H17" s="90" t="s">
        <v>21</v>
      </c>
      <c r="I17" s="90"/>
      <c r="J17" s="91" t="s">
        <v>22</v>
      </c>
    </row>
    <row r="18" spans="1:10" ht="15.75" x14ac:dyDescent="0.25">
      <c r="A18" s="641"/>
      <c r="B18" s="642"/>
      <c r="C18" s="643"/>
      <c r="D18" s="70"/>
      <c r="E18" s="70"/>
      <c r="F18" s="70"/>
      <c r="G18" s="71"/>
      <c r="H18" s="71"/>
      <c r="I18" s="92"/>
      <c r="J18" s="88">
        <f>H18*G18</f>
        <v>0</v>
      </c>
    </row>
    <row r="19" spans="1:10" ht="15.75" x14ac:dyDescent="0.25">
      <c r="A19" s="641"/>
      <c r="B19" s="642"/>
      <c r="C19" s="643"/>
      <c r="D19" s="70"/>
      <c r="E19" s="70"/>
      <c r="F19" s="70"/>
      <c r="G19" s="71"/>
      <c r="H19" s="71"/>
      <c r="I19" s="92"/>
      <c r="J19" s="88">
        <f>H19*G19</f>
        <v>0</v>
      </c>
    </row>
    <row r="20" spans="1:10" ht="15.75" x14ac:dyDescent="0.25">
      <c r="A20" s="644" t="s">
        <v>30</v>
      </c>
      <c r="B20" s="645"/>
      <c r="C20" s="645"/>
      <c r="D20" s="645"/>
      <c r="E20" s="645"/>
      <c r="F20" s="645"/>
      <c r="G20" s="6" t="s">
        <v>14</v>
      </c>
      <c r="H20" s="7" t="e">
        <f>J20/J34</f>
        <v>#DIV/0!</v>
      </c>
      <c r="I20" s="6" t="s">
        <v>15</v>
      </c>
      <c r="J20" s="8">
        <f>SUM(J22:J23)</f>
        <v>0</v>
      </c>
    </row>
    <row r="21" spans="1:10" ht="31.5" x14ac:dyDescent="0.25">
      <c r="A21" s="655" t="s">
        <v>16</v>
      </c>
      <c r="B21" s="656"/>
      <c r="C21" s="656"/>
      <c r="D21" s="90" t="s">
        <v>17</v>
      </c>
      <c r="E21" s="90" t="s">
        <v>18</v>
      </c>
      <c r="F21" s="90" t="s">
        <v>19</v>
      </c>
      <c r="G21" s="90" t="s">
        <v>20</v>
      </c>
      <c r="H21" s="90" t="s">
        <v>21</v>
      </c>
      <c r="I21" s="90"/>
      <c r="J21" s="91" t="s">
        <v>22</v>
      </c>
    </row>
    <row r="22" spans="1:10" ht="15.75" x14ac:dyDescent="0.25">
      <c r="A22" s="641"/>
      <c r="B22" s="642"/>
      <c r="C22" s="643"/>
      <c r="D22" s="70"/>
      <c r="E22" s="70"/>
      <c r="F22" s="70"/>
      <c r="G22" s="71"/>
      <c r="H22" s="71"/>
      <c r="I22" s="92"/>
      <c r="J22" s="88">
        <f>H22*G22</f>
        <v>0</v>
      </c>
    </row>
    <row r="23" spans="1:10" ht="15.75" x14ac:dyDescent="0.25">
      <c r="A23" s="641"/>
      <c r="B23" s="642"/>
      <c r="C23" s="643"/>
      <c r="D23" s="70"/>
      <c r="E23" s="70"/>
      <c r="F23" s="70"/>
      <c r="G23" s="71"/>
      <c r="H23" s="71"/>
      <c r="I23" s="92"/>
      <c r="J23" s="88">
        <f>H23*G23</f>
        <v>0</v>
      </c>
    </row>
    <row r="24" spans="1:10" ht="15.75" x14ac:dyDescent="0.25">
      <c r="A24" s="644" t="s">
        <v>31</v>
      </c>
      <c r="B24" s="645"/>
      <c r="C24" s="645"/>
      <c r="D24" s="645"/>
      <c r="E24" s="645"/>
      <c r="F24" s="645"/>
      <c r="G24" s="6" t="s">
        <v>14</v>
      </c>
      <c r="H24" s="7" t="e">
        <f>J24/J34</f>
        <v>#DIV/0!</v>
      </c>
      <c r="I24" s="6" t="s">
        <v>15</v>
      </c>
      <c r="J24" s="8">
        <f>SUM(J26:J27)</f>
        <v>0</v>
      </c>
    </row>
    <row r="25" spans="1:10" ht="31.5" x14ac:dyDescent="0.25">
      <c r="A25" s="655" t="s">
        <v>16</v>
      </c>
      <c r="B25" s="656"/>
      <c r="C25" s="656"/>
      <c r="D25" s="90" t="s">
        <v>17</v>
      </c>
      <c r="E25" s="90" t="s">
        <v>18</v>
      </c>
      <c r="F25" s="90" t="s">
        <v>19</v>
      </c>
      <c r="G25" s="90" t="s">
        <v>20</v>
      </c>
      <c r="H25" s="90" t="s">
        <v>21</v>
      </c>
      <c r="I25" s="90"/>
      <c r="J25" s="91" t="s">
        <v>22</v>
      </c>
    </row>
    <row r="26" spans="1:10" ht="15.75" x14ac:dyDescent="0.25">
      <c r="A26" s="641"/>
      <c r="B26" s="642"/>
      <c r="C26" s="643"/>
      <c r="D26" s="70"/>
      <c r="E26" s="70"/>
      <c r="F26" s="70"/>
      <c r="G26" s="71"/>
      <c r="H26" s="71"/>
      <c r="I26" s="92"/>
      <c r="J26" s="88">
        <f>H26*G26</f>
        <v>0</v>
      </c>
    </row>
    <row r="27" spans="1:10" ht="15.75" x14ac:dyDescent="0.25">
      <c r="A27" s="641"/>
      <c r="B27" s="642"/>
      <c r="C27" s="643"/>
      <c r="D27" s="70"/>
      <c r="E27" s="70"/>
      <c r="F27" s="70"/>
      <c r="G27" s="71"/>
      <c r="H27" s="71"/>
      <c r="I27" s="92"/>
      <c r="J27" s="88"/>
    </row>
    <row r="28" spans="1:10" ht="15.75" x14ac:dyDescent="0.25">
      <c r="A28" s="644" t="s">
        <v>1062</v>
      </c>
      <c r="B28" s="645"/>
      <c r="C28" s="645"/>
      <c r="D28" s="645"/>
      <c r="E28" s="645"/>
      <c r="F28" s="645"/>
      <c r="G28" s="6" t="s">
        <v>14</v>
      </c>
      <c r="H28" s="7" t="e">
        <f>J28/#REF!</f>
        <v>#REF!</v>
      </c>
      <c r="I28" s="6" t="s">
        <v>15</v>
      </c>
      <c r="J28" s="8">
        <f>SUM(J30:J31)</f>
        <v>0</v>
      </c>
    </row>
    <row r="29" spans="1:10" ht="31.5" x14ac:dyDescent="0.25">
      <c r="A29" s="655" t="s">
        <v>16</v>
      </c>
      <c r="B29" s="656"/>
      <c r="C29" s="656"/>
      <c r="D29" s="90" t="s">
        <v>17</v>
      </c>
      <c r="E29" s="90" t="s">
        <v>18</v>
      </c>
      <c r="F29" s="90" t="s">
        <v>19</v>
      </c>
      <c r="G29" s="90" t="s">
        <v>20</v>
      </c>
      <c r="H29" s="90" t="s">
        <v>21</v>
      </c>
      <c r="I29" s="90"/>
      <c r="J29" s="91" t="s">
        <v>22</v>
      </c>
    </row>
    <row r="30" spans="1:10" ht="15.75" x14ac:dyDescent="0.25">
      <c r="A30" s="641"/>
      <c r="B30" s="642"/>
      <c r="C30" s="643"/>
      <c r="D30" s="70"/>
      <c r="E30" s="70"/>
      <c r="F30" s="70"/>
      <c r="G30" s="71"/>
      <c r="H30" s="71"/>
      <c r="I30" s="92"/>
      <c r="J30" s="88">
        <f>H30*G30</f>
        <v>0</v>
      </c>
    </row>
    <row r="31" spans="1:10" ht="15.75" x14ac:dyDescent="0.25">
      <c r="A31" s="641"/>
      <c r="B31" s="642"/>
      <c r="C31" s="643"/>
      <c r="D31" s="70"/>
      <c r="E31" s="70"/>
      <c r="F31" s="70"/>
      <c r="G31" s="71"/>
      <c r="H31" s="71"/>
      <c r="I31" s="92"/>
      <c r="J31" s="88"/>
    </row>
    <row r="32" spans="1:10" ht="15.75" x14ac:dyDescent="0.25">
      <c r="A32" s="644" t="s">
        <v>32</v>
      </c>
      <c r="B32" s="645"/>
      <c r="C32" s="645"/>
      <c r="D32" s="645"/>
      <c r="E32" s="645"/>
      <c r="F32" s="645"/>
      <c r="G32" s="6" t="s">
        <v>14</v>
      </c>
      <c r="H32" s="7" t="e">
        <f>J32/J34</f>
        <v>#DIV/0!</v>
      </c>
      <c r="I32" s="6" t="s">
        <v>15</v>
      </c>
      <c r="J32" s="8">
        <f>J33</f>
        <v>0</v>
      </c>
    </row>
    <row r="33" spans="1:10" ht="47.25" x14ac:dyDescent="0.25">
      <c r="A33" s="657" t="s">
        <v>1060</v>
      </c>
      <c r="B33" s="658"/>
      <c r="C33" s="658"/>
      <c r="D33" s="658"/>
      <c r="E33" s="658"/>
      <c r="F33" s="659"/>
      <c r="G33" s="90" t="s">
        <v>1059</v>
      </c>
      <c r="H33" s="93"/>
      <c r="I33" s="90" t="s">
        <v>15</v>
      </c>
      <c r="J33" s="95">
        <f>J7*H33</f>
        <v>0</v>
      </c>
    </row>
    <row r="34" spans="1:10" ht="15.75" x14ac:dyDescent="0.25">
      <c r="A34" s="649" t="s">
        <v>33</v>
      </c>
      <c r="B34" s="650"/>
      <c r="C34" s="650"/>
      <c r="D34" s="650"/>
      <c r="E34" s="650"/>
      <c r="F34" s="651"/>
      <c r="G34" s="9" t="s">
        <v>14</v>
      </c>
      <c r="H34" s="10" t="e">
        <f>J34/J34</f>
        <v>#DIV/0!</v>
      </c>
      <c r="I34" s="9" t="s">
        <v>15</v>
      </c>
      <c r="J34" s="11">
        <f>J32+J24+J20+J16+J12+J7+J2</f>
        <v>0</v>
      </c>
    </row>
    <row r="35" spans="1:10" ht="15.75" x14ac:dyDescent="0.25">
      <c r="A35" s="652" t="s">
        <v>9</v>
      </c>
      <c r="B35" s="653"/>
      <c r="C35" s="653"/>
      <c r="D35" s="653"/>
      <c r="E35" s="653"/>
      <c r="F35" s="654"/>
      <c r="G35" s="12" t="s">
        <v>14</v>
      </c>
      <c r="H35" s="13" t="e">
        <f>J35/J34</f>
        <v>#DIV/0!</v>
      </c>
      <c r="I35" s="12" t="s">
        <v>15</v>
      </c>
      <c r="J35" s="14">
        <f>J2</f>
        <v>0</v>
      </c>
    </row>
    <row r="36" spans="1:10" ht="15.75" x14ac:dyDescent="0.25">
      <c r="A36" s="652" t="s">
        <v>34</v>
      </c>
      <c r="B36" s="653"/>
      <c r="C36" s="653"/>
      <c r="D36" s="653"/>
      <c r="E36" s="653"/>
      <c r="F36" s="654"/>
      <c r="G36" s="12" t="s">
        <v>14</v>
      </c>
      <c r="H36" s="13" t="e">
        <f>J36/J34</f>
        <v>#DIV/0!</v>
      </c>
      <c r="I36" s="12" t="s">
        <v>15</v>
      </c>
      <c r="J36" s="14">
        <f>J24+J20+J16+J12+J7+J28</f>
        <v>0</v>
      </c>
    </row>
    <row r="37" spans="1:10" ht="15.75" x14ac:dyDescent="0.25">
      <c r="A37" s="652" t="s">
        <v>35</v>
      </c>
      <c r="B37" s="653"/>
      <c r="C37" s="653"/>
      <c r="D37" s="653"/>
      <c r="E37" s="653"/>
      <c r="F37" s="654"/>
      <c r="G37" s="12" t="s">
        <v>14</v>
      </c>
      <c r="H37" s="13" t="e">
        <f>J37/J34</f>
        <v>#DIV/0!</v>
      </c>
      <c r="I37" s="12" t="s">
        <v>15</v>
      </c>
      <c r="J37" s="14">
        <f>J32</f>
        <v>0</v>
      </c>
    </row>
    <row r="38" spans="1:10" ht="16.5" thickBot="1" x14ac:dyDescent="0.3">
      <c r="A38" s="646" t="s">
        <v>8</v>
      </c>
      <c r="B38" s="647"/>
      <c r="C38" s="647"/>
      <c r="D38" s="647"/>
      <c r="E38" s="647"/>
      <c r="F38" s="648"/>
      <c r="G38" s="15" t="s">
        <v>14</v>
      </c>
      <c r="H38" s="16" t="e">
        <f>J32/J7</f>
        <v>#DIV/0!</v>
      </c>
      <c r="I38" s="15" t="s">
        <v>15</v>
      </c>
      <c r="J38" s="17">
        <f>J32</f>
        <v>0</v>
      </c>
    </row>
  </sheetData>
  <sheetProtection sheet="1" objects="1" scenarios="1" selectLockedCells="1"/>
  <mergeCells count="38">
    <mergeCell ref="A16:F16"/>
    <mergeCell ref="C10:E10"/>
    <mergeCell ref="A1:J1"/>
    <mergeCell ref="A2:F2"/>
    <mergeCell ref="A3:C3"/>
    <mergeCell ref="A4:C4"/>
    <mergeCell ref="A5:C5"/>
    <mergeCell ref="A6:C6"/>
    <mergeCell ref="A7:F7"/>
    <mergeCell ref="C11:E11"/>
    <mergeCell ref="A15:C15"/>
    <mergeCell ref="C8:E8"/>
    <mergeCell ref="C9:E9"/>
    <mergeCell ref="A12:F12"/>
    <mergeCell ref="A13:C13"/>
    <mergeCell ref="A14:C14"/>
    <mergeCell ref="A17:C17"/>
    <mergeCell ref="A19:C19"/>
    <mergeCell ref="A21:C21"/>
    <mergeCell ref="A23:C23"/>
    <mergeCell ref="A25:C25"/>
    <mergeCell ref="A18:C18"/>
    <mergeCell ref="A20:F20"/>
    <mergeCell ref="A22:C22"/>
    <mergeCell ref="A24:F24"/>
    <mergeCell ref="A26:C26"/>
    <mergeCell ref="A28:F28"/>
    <mergeCell ref="A30:C30"/>
    <mergeCell ref="A31:C31"/>
    <mergeCell ref="A38:F38"/>
    <mergeCell ref="A34:F34"/>
    <mergeCell ref="A35:F35"/>
    <mergeCell ref="A36:F36"/>
    <mergeCell ref="A37:F37"/>
    <mergeCell ref="A29:C29"/>
    <mergeCell ref="A32:F32"/>
    <mergeCell ref="A33:F33"/>
    <mergeCell ref="A27:C27"/>
  </mergeCells>
  <conditionalFormatting sqref="A9:J11">
    <cfRule type="expression" dxfId="13" priority="2">
      <formula>#REF!="ÁNO"</formula>
    </cfRule>
  </conditionalFormatting>
  <conditionalFormatting sqref="A9:J11">
    <cfRule type="expression" dxfId="12" priority="1">
      <formula>#REF!="vyber"</formula>
    </cfRule>
  </conditionalFormatting>
  <dataValidations count="1">
    <dataValidation type="decimal" allowBlank="1" showInputMessage="1" showErrorMessage="1" sqref="H33" xr:uid="{00000000-0002-0000-0100-000000000000}">
      <formula1>0</formula1>
      <formula2>0.15</formula2>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Q59"/>
  <sheetViews>
    <sheetView view="pageBreakPreview" zoomScaleNormal="100" zoomScaleSheetLayoutView="100" workbookViewId="0">
      <selection activeCell="K36" sqref="K36"/>
    </sheetView>
  </sheetViews>
  <sheetFormatPr defaultRowHeight="15" x14ac:dyDescent="0.25"/>
  <cols>
    <col min="1" max="1" width="5" customWidth="1"/>
    <col min="2" max="2" width="16.5703125" customWidth="1"/>
    <col min="3" max="3" width="11.140625" customWidth="1"/>
    <col min="4" max="4" width="6" customWidth="1"/>
    <col min="5" max="5" width="17.42578125" customWidth="1"/>
    <col min="6" max="6" width="23.28515625" customWidth="1"/>
    <col min="7" max="7" width="10.28515625" customWidth="1"/>
    <col min="8" max="8" width="9.5703125" customWidth="1"/>
    <col min="9" max="9" width="9.7109375" customWidth="1"/>
    <col min="10" max="10" width="14.7109375" customWidth="1"/>
    <col min="11" max="11" width="16.5703125" bestFit="1" customWidth="1"/>
    <col min="12" max="12" width="11.85546875" customWidth="1"/>
    <col min="13" max="13" width="6.140625" customWidth="1"/>
    <col min="14" max="14" width="30.7109375" customWidth="1"/>
  </cols>
  <sheetData>
    <row r="2" spans="1:17" x14ac:dyDescent="0.25">
      <c r="A2" s="707" t="s">
        <v>1391</v>
      </c>
      <c r="B2" s="707"/>
      <c r="C2" s="707"/>
      <c r="D2" s="708" t="str">
        <f>'Žádost o NFP'!D7:H7</f>
        <v>potřeba vyplnit v bodě 2 Identifikace malého projektu</v>
      </c>
      <c r="E2" s="708"/>
      <c r="F2" s="708"/>
      <c r="G2" s="708"/>
      <c r="H2" s="708"/>
      <c r="I2" s="708"/>
      <c r="J2" s="708"/>
      <c r="K2" s="708"/>
      <c r="L2" s="708"/>
    </row>
    <row r="3" spans="1:17" x14ac:dyDescent="0.25">
      <c r="A3" s="707" t="s">
        <v>1577</v>
      </c>
      <c r="B3" s="707"/>
      <c r="C3" s="707"/>
      <c r="D3" s="708" t="str">
        <f>'Žádost o NFP'!D6:H6</f>
        <v>potřeba vyplnit v bodě 1.1 Identifikace žadatele</v>
      </c>
      <c r="E3" s="708"/>
      <c r="F3" s="708"/>
      <c r="G3" s="708"/>
      <c r="H3" s="708"/>
      <c r="I3" s="708"/>
      <c r="J3" s="708"/>
      <c r="K3" s="708"/>
      <c r="L3" s="708"/>
    </row>
    <row r="4" spans="1:17" x14ac:dyDescent="0.25">
      <c r="A4" s="707" t="s">
        <v>1184</v>
      </c>
      <c r="B4" s="707"/>
      <c r="C4" s="707"/>
      <c r="D4" s="707" t="str">
        <f>'Žádost o NFP'!D9:H9</f>
        <v>8/FMP/6c/I, N</v>
      </c>
      <c r="E4" s="707"/>
      <c r="F4" s="707"/>
      <c r="G4" s="707"/>
      <c r="H4" s="707"/>
      <c r="I4" s="707"/>
      <c r="J4" s="707"/>
      <c r="K4" s="707"/>
      <c r="L4" s="707"/>
    </row>
    <row r="7" spans="1:17" ht="15.75" customHeight="1" x14ac:dyDescent="0.25">
      <c r="A7" s="688" t="s">
        <v>1675</v>
      </c>
      <c r="B7" s="688"/>
      <c r="C7" s="688"/>
      <c r="D7" s="688"/>
      <c r="E7" s="688"/>
      <c r="F7" s="688"/>
      <c r="G7" s="688"/>
      <c r="H7" s="688"/>
      <c r="I7" s="688"/>
      <c r="J7" s="688"/>
      <c r="K7" s="688"/>
      <c r="L7" s="688"/>
      <c r="N7" s="693" t="s">
        <v>1676</v>
      </c>
      <c r="O7" s="694"/>
      <c r="P7" s="694"/>
      <c r="Q7" s="695"/>
    </row>
    <row r="8" spans="1:17" ht="15.75" x14ac:dyDescent="0.25">
      <c r="A8" s="690" t="s">
        <v>1246</v>
      </c>
      <c r="B8" s="690"/>
      <c r="C8" s="690"/>
      <c r="D8" s="690"/>
      <c r="E8" s="690"/>
      <c r="F8" s="690"/>
      <c r="G8" s="690"/>
      <c r="H8" s="6" t="s">
        <v>1247</v>
      </c>
      <c r="I8" s="7" t="e">
        <f>K8/K39</f>
        <v>#DIV/0!</v>
      </c>
      <c r="J8" s="6" t="s">
        <v>1252</v>
      </c>
      <c r="K8" s="117">
        <f>ROUND(SUM(K10:K12),2)</f>
        <v>0</v>
      </c>
      <c r="L8" s="117">
        <f>SUM(L10:L12)</f>
        <v>0</v>
      </c>
      <c r="N8" s="696" t="s">
        <v>1677</v>
      </c>
      <c r="O8" s="697"/>
      <c r="P8" s="697"/>
      <c r="Q8" s="698"/>
    </row>
    <row r="9" spans="1:17" ht="63" x14ac:dyDescent="0.25">
      <c r="A9" s="226" t="s">
        <v>1578</v>
      </c>
      <c r="B9" s="226" t="s">
        <v>1248</v>
      </c>
      <c r="C9" s="226" t="s">
        <v>1249</v>
      </c>
      <c r="D9" s="702" t="s">
        <v>18</v>
      </c>
      <c r="E9" s="702"/>
      <c r="F9" s="702"/>
      <c r="G9" s="90" t="s">
        <v>19</v>
      </c>
      <c r="H9" s="134" t="s">
        <v>17</v>
      </c>
      <c r="I9" s="226" t="s">
        <v>1250</v>
      </c>
      <c r="J9" s="226" t="s">
        <v>21</v>
      </c>
      <c r="K9" s="135" t="s">
        <v>1251</v>
      </c>
      <c r="L9" s="116" t="s">
        <v>1412</v>
      </c>
      <c r="N9" s="699"/>
      <c r="O9" s="700"/>
      <c r="P9" s="700"/>
      <c r="Q9" s="701"/>
    </row>
    <row r="10" spans="1:17" ht="15.75" customHeight="1" x14ac:dyDescent="0.25">
      <c r="A10" s="133" t="s">
        <v>443</v>
      </c>
      <c r="B10" s="232"/>
      <c r="C10" s="227" t="s">
        <v>1689</v>
      </c>
      <c r="D10" s="703"/>
      <c r="E10" s="703"/>
      <c r="F10" s="703"/>
      <c r="G10" s="227"/>
      <c r="H10" s="74" t="s">
        <v>27</v>
      </c>
      <c r="I10" s="74"/>
      <c r="J10" s="74"/>
      <c r="K10" s="135">
        <f>ROUND(I10*J10,2)</f>
        <v>0</v>
      </c>
      <c r="L10" s="130"/>
      <c r="N10" s="704" t="s">
        <v>1591</v>
      </c>
      <c r="O10" s="705"/>
      <c r="P10" s="705"/>
      <c r="Q10" s="706"/>
    </row>
    <row r="11" spans="1:17" ht="15.75" customHeight="1" x14ac:dyDescent="0.25">
      <c r="A11" s="133" t="s">
        <v>444</v>
      </c>
      <c r="B11" s="232"/>
      <c r="C11" s="227" t="s">
        <v>1690</v>
      </c>
      <c r="D11" s="703"/>
      <c r="E11" s="703"/>
      <c r="F11" s="703"/>
      <c r="G11" s="227"/>
      <c r="H11" s="74" t="s">
        <v>27</v>
      </c>
      <c r="I11" s="74"/>
      <c r="J11" s="74"/>
      <c r="K11" s="135">
        <f t="shared" ref="K11:K12" si="0">ROUND(I11*J11,2)</f>
        <v>0</v>
      </c>
      <c r="L11" s="130"/>
      <c r="N11" s="696"/>
      <c r="O11" s="697"/>
      <c r="P11" s="697"/>
      <c r="Q11" s="698"/>
    </row>
    <row r="12" spans="1:17" ht="15.75" customHeight="1" x14ac:dyDescent="0.25">
      <c r="A12" s="133" t="s">
        <v>1579</v>
      </c>
      <c r="B12" s="233"/>
      <c r="C12" s="71" t="s">
        <v>1691</v>
      </c>
      <c r="D12" s="689"/>
      <c r="E12" s="689"/>
      <c r="F12" s="689"/>
      <c r="G12" s="224"/>
      <c r="H12" s="71" t="s">
        <v>27</v>
      </c>
      <c r="I12" s="71"/>
      <c r="J12" s="71"/>
      <c r="K12" s="135">
        <f t="shared" si="0"/>
        <v>0</v>
      </c>
      <c r="L12" s="130"/>
      <c r="N12" s="696"/>
      <c r="O12" s="697"/>
      <c r="P12" s="697"/>
      <c r="Q12" s="698"/>
    </row>
    <row r="13" spans="1:17" ht="15.75" customHeight="1" x14ac:dyDescent="0.25">
      <c r="A13" s="690" t="s">
        <v>1253</v>
      </c>
      <c r="B13" s="690"/>
      <c r="C13" s="690"/>
      <c r="D13" s="690"/>
      <c r="E13" s="690"/>
      <c r="F13" s="690"/>
      <c r="G13" s="690"/>
      <c r="H13" s="6" t="s">
        <v>1247</v>
      </c>
      <c r="I13" s="7" t="e">
        <f>K13/K39</f>
        <v>#DIV/0!</v>
      </c>
      <c r="J13" s="6" t="s">
        <v>1252</v>
      </c>
      <c r="K13" s="117">
        <f>ROUND(SUM(K15:K16),2)</f>
        <v>0</v>
      </c>
      <c r="L13" s="117">
        <f>SUM(L15:L16)</f>
        <v>0</v>
      </c>
      <c r="N13" s="699"/>
      <c r="O13" s="700"/>
      <c r="P13" s="700"/>
      <c r="Q13" s="701"/>
    </row>
    <row r="14" spans="1:17" ht="63" x14ac:dyDescent="0.25">
      <c r="A14" s="226" t="s">
        <v>1578</v>
      </c>
      <c r="B14" s="656" t="s">
        <v>1254</v>
      </c>
      <c r="C14" s="656"/>
      <c r="D14" s="656"/>
      <c r="E14" s="90" t="s">
        <v>17</v>
      </c>
      <c r="F14" s="90" t="s">
        <v>18</v>
      </c>
      <c r="G14" s="90" t="s">
        <v>19</v>
      </c>
      <c r="H14" s="90" t="s">
        <v>1250</v>
      </c>
      <c r="I14" s="90" t="s">
        <v>21</v>
      </c>
      <c r="J14" s="90"/>
      <c r="K14" s="116" t="s">
        <v>1251</v>
      </c>
      <c r="L14" s="116" t="s">
        <v>1412</v>
      </c>
    </row>
    <row r="15" spans="1:17" ht="15.75" x14ac:dyDescent="0.25">
      <c r="A15" s="133" t="s">
        <v>445</v>
      </c>
      <c r="B15" s="689"/>
      <c r="C15" s="689"/>
      <c r="D15" s="689"/>
      <c r="E15" s="70"/>
      <c r="F15" s="70"/>
      <c r="G15" s="70"/>
      <c r="H15" s="71"/>
      <c r="I15" s="71"/>
      <c r="J15" s="225"/>
      <c r="K15" s="135">
        <f>ROUND(I15*H15,2)</f>
        <v>0</v>
      </c>
      <c r="L15" s="131"/>
    </row>
    <row r="16" spans="1:17" ht="15.75" x14ac:dyDescent="0.25">
      <c r="A16" s="133" t="s">
        <v>446</v>
      </c>
      <c r="B16" s="689"/>
      <c r="C16" s="689"/>
      <c r="D16" s="689"/>
      <c r="E16" s="70"/>
      <c r="F16" s="70"/>
      <c r="G16" s="70"/>
      <c r="H16" s="71"/>
      <c r="I16" s="71"/>
      <c r="J16" s="225"/>
      <c r="K16" s="135">
        <f>ROUND(I16*H16,2)</f>
        <v>0</v>
      </c>
      <c r="L16" s="131"/>
    </row>
    <row r="17" spans="1:12" ht="15.75" x14ac:dyDescent="0.25">
      <c r="A17" s="690" t="s">
        <v>1255</v>
      </c>
      <c r="B17" s="690"/>
      <c r="C17" s="690"/>
      <c r="D17" s="690"/>
      <c r="E17" s="690"/>
      <c r="F17" s="690"/>
      <c r="G17" s="690"/>
      <c r="H17" s="6" t="s">
        <v>1247</v>
      </c>
      <c r="I17" s="7" t="e">
        <f>K17/K39</f>
        <v>#DIV/0!</v>
      </c>
      <c r="J17" s="6" t="s">
        <v>1252</v>
      </c>
      <c r="K17" s="117">
        <f>ROUND(SUM(K19:K20),2)</f>
        <v>0</v>
      </c>
      <c r="L17" s="117">
        <f>SUM(L19:L20)</f>
        <v>0</v>
      </c>
    </row>
    <row r="18" spans="1:12" ht="63" x14ac:dyDescent="0.25">
      <c r="A18" s="226" t="s">
        <v>1578</v>
      </c>
      <c r="B18" s="656" t="s">
        <v>1254</v>
      </c>
      <c r="C18" s="656"/>
      <c r="D18" s="656"/>
      <c r="E18" s="90" t="s">
        <v>17</v>
      </c>
      <c r="F18" s="90" t="s">
        <v>18</v>
      </c>
      <c r="G18" s="90" t="s">
        <v>19</v>
      </c>
      <c r="H18" s="90" t="s">
        <v>1250</v>
      </c>
      <c r="I18" s="90" t="s">
        <v>21</v>
      </c>
      <c r="J18" s="90"/>
      <c r="K18" s="116" t="s">
        <v>1251</v>
      </c>
      <c r="L18" s="116" t="s">
        <v>1412</v>
      </c>
    </row>
    <row r="19" spans="1:12" ht="15.75" x14ac:dyDescent="0.25">
      <c r="A19" s="133" t="s">
        <v>447</v>
      </c>
      <c r="B19" s="689"/>
      <c r="C19" s="689"/>
      <c r="D19" s="689"/>
      <c r="E19" s="70"/>
      <c r="F19" s="70"/>
      <c r="G19" s="70"/>
      <c r="H19" s="71"/>
      <c r="I19" s="71"/>
      <c r="J19" s="225"/>
      <c r="K19" s="135">
        <f>ROUND(I19*H19,2)</f>
        <v>0</v>
      </c>
      <c r="L19" s="131"/>
    </row>
    <row r="20" spans="1:12" ht="15.75" x14ac:dyDescent="0.25">
      <c r="A20" s="133" t="s">
        <v>1580</v>
      </c>
      <c r="B20" s="689"/>
      <c r="C20" s="689"/>
      <c r="D20" s="689"/>
      <c r="E20" s="70"/>
      <c r="F20" s="70"/>
      <c r="G20" s="70"/>
      <c r="H20" s="71"/>
      <c r="I20" s="71"/>
      <c r="J20" s="225"/>
      <c r="K20" s="135">
        <f>ROUND(I20*H20,2)</f>
        <v>0</v>
      </c>
      <c r="L20" s="131"/>
    </row>
    <row r="21" spans="1:12" ht="15.75" x14ac:dyDescent="0.25">
      <c r="A21" s="690" t="s">
        <v>1678</v>
      </c>
      <c r="B21" s="690"/>
      <c r="C21" s="690"/>
      <c r="D21" s="690"/>
      <c r="E21" s="690"/>
      <c r="F21" s="690"/>
      <c r="G21" s="690"/>
      <c r="H21" s="6" t="s">
        <v>1247</v>
      </c>
      <c r="I21" s="7" t="e">
        <f>K21/K39</f>
        <v>#DIV/0!</v>
      </c>
      <c r="J21" s="6" t="s">
        <v>1252</v>
      </c>
      <c r="K21" s="117">
        <f>ROUND(SUM(K23:K24),2)</f>
        <v>0</v>
      </c>
      <c r="L21" s="117">
        <f>SUM(L23:L24)</f>
        <v>0</v>
      </c>
    </row>
    <row r="22" spans="1:12" ht="63" x14ac:dyDescent="0.25">
      <c r="A22" s="226" t="s">
        <v>1578</v>
      </c>
      <c r="B22" s="656" t="s">
        <v>1254</v>
      </c>
      <c r="C22" s="656"/>
      <c r="D22" s="656"/>
      <c r="E22" s="90" t="s">
        <v>17</v>
      </c>
      <c r="F22" s="90" t="s">
        <v>18</v>
      </c>
      <c r="G22" s="90" t="s">
        <v>19</v>
      </c>
      <c r="H22" s="90" t="s">
        <v>1250</v>
      </c>
      <c r="I22" s="90" t="s">
        <v>21</v>
      </c>
      <c r="J22" s="90"/>
      <c r="K22" s="116" t="s">
        <v>1251</v>
      </c>
      <c r="L22" s="116" t="s">
        <v>1412</v>
      </c>
    </row>
    <row r="23" spans="1:12" ht="15.75" x14ac:dyDescent="0.25">
      <c r="A23" s="133" t="s">
        <v>1581</v>
      </c>
      <c r="B23" s="689"/>
      <c r="C23" s="689"/>
      <c r="D23" s="689"/>
      <c r="E23" s="70"/>
      <c r="F23" s="70"/>
      <c r="G23" s="70"/>
      <c r="H23" s="71"/>
      <c r="I23" s="71"/>
      <c r="J23" s="225"/>
      <c r="K23" s="135">
        <f>ROUND(I23*H23,2)</f>
        <v>0</v>
      </c>
      <c r="L23" s="131"/>
    </row>
    <row r="24" spans="1:12" ht="15.75" x14ac:dyDescent="0.25">
      <c r="A24" s="133" t="s">
        <v>1582</v>
      </c>
      <c r="B24" s="689"/>
      <c r="C24" s="689"/>
      <c r="D24" s="689"/>
      <c r="E24" s="70"/>
      <c r="F24" s="70"/>
      <c r="G24" s="70"/>
      <c r="H24" s="71"/>
      <c r="I24" s="71"/>
      <c r="J24" s="225"/>
      <c r="K24" s="135">
        <f>ROUND(I24*H24,2)</f>
        <v>0</v>
      </c>
      <c r="L24" s="131"/>
    </row>
    <row r="25" spans="1:12" ht="15.75" x14ac:dyDescent="0.25">
      <c r="A25" s="690" t="s">
        <v>1256</v>
      </c>
      <c r="B25" s="690"/>
      <c r="C25" s="690"/>
      <c r="D25" s="690"/>
      <c r="E25" s="690"/>
      <c r="F25" s="690"/>
      <c r="G25" s="690"/>
      <c r="H25" s="6" t="s">
        <v>1247</v>
      </c>
      <c r="I25" s="7" t="e">
        <f>K25/K39</f>
        <v>#DIV/0!</v>
      </c>
      <c r="J25" s="6" t="s">
        <v>1252</v>
      </c>
      <c r="K25" s="117">
        <f>ROUND(SUM(K27:K28),2)</f>
        <v>0</v>
      </c>
      <c r="L25" s="117">
        <f>SUM(L27:L28)</f>
        <v>0</v>
      </c>
    </row>
    <row r="26" spans="1:12" ht="63" x14ac:dyDescent="0.25">
      <c r="A26" s="226" t="s">
        <v>1578</v>
      </c>
      <c r="B26" s="656" t="s">
        <v>1254</v>
      </c>
      <c r="C26" s="656"/>
      <c r="D26" s="656"/>
      <c r="E26" s="90" t="s">
        <v>17</v>
      </c>
      <c r="F26" s="90" t="s">
        <v>18</v>
      </c>
      <c r="G26" s="90" t="s">
        <v>19</v>
      </c>
      <c r="H26" s="90" t="s">
        <v>1250</v>
      </c>
      <c r="I26" s="90" t="s">
        <v>21</v>
      </c>
      <c r="J26" s="90"/>
      <c r="K26" s="116" t="s">
        <v>1251</v>
      </c>
      <c r="L26" s="116" t="s">
        <v>1412</v>
      </c>
    </row>
    <row r="27" spans="1:12" ht="15.75" x14ac:dyDescent="0.25">
      <c r="A27" s="133" t="s">
        <v>1583</v>
      </c>
      <c r="B27" s="689"/>
      <c r="C27" s="689"/>
      <c r="D27" s="689"/>
      <c r="E27" s="70"/>
      <c r="F27" s="70"/>
      <c r="G27" s="70"/>
      <c r="H27" s="71"/>
      <c r="I27" s="71"/>
      <c r="J27" s="225"/>
      <c r="K27" s="135">
        <f>ROUND(I27*H27,2)</f>
        <v>0</v>
      </c>
      <c r="L27" s="131"/>
    </row>
    <row r="28" spans="1:12" ht="15.75" x14ac:dyDescent="0.25">
      <c r="A28" s="133" t="s">
        <v>1584</v>
      </c>
      <c r="B28" s="689"/>
      <c r="C28" s="689"/>
      <c r="D28" s="689"/>
      <c r="E28" s="70"/>
      <c r="F28" s="70"/>
      <c r="G28" s="70"/>
      <c r="H28" s="71"/>
      <c r="I28" s="71"/>
      <c r="J28" s="225"/>
      <c r="K28" s="135">
        <f>ROUND(I28*H28,2)</f>
        <v>0</v>
      </c>
      <c r="L28" s="131"/>
    </row>
    <row r="29" spans="1:12" ht="15.75" x14ac:dyDescent="0.25">
      <c r="A29" s="690" t="s">
        <v>1679</v>
      </c>
      <c r="B29" s="690"/>
      <c r="C29" s="690"/>
      <c r="D29" s="690"/>
      <c r="E29" s="690"/>
      <c r="F29" s="690"/>
      <c r="G29" s="690"/>
      <c r="H29" s="6" t="s">
        <v>1247</v>
      </c>
      <c r="I29" s="7" t="e">
        <f>K29/K39</f>
        <v>#DIV/0!</v>
      </c>
      <c r="J29" s="6" t="s">
        <v>1431</v>
      </c>
      <c r="K29" s="117">
        <f>ROUND(SUM(K31:K32),2)</f>
        <v>0</v>
      </c>
      <c r="L29" s="117">
        <f>SUM(L31:L32)</f>
        <v>0</v>
      </c>
    </row>
    <row r="30" spans="1:12" ht="63" x14ac:dyDescent="0.25">
      <c r="A30" s="226" t="s">
        <v>1578</v>
      </c>
      <c r="B30" s="656" t="s">
        <v>1254</v>
      </c>
      <c r="C30" s="656"/>
      <c r="D30" s="656"/>
      <c r="E30" s="90" t="s">
        <v>17</v>
      </c>
      <c r="F30" s="90" t="s">
        <v>18</v>
      </c>
      <c r="G30" s="90" t="s">
        <v>19</v>
      </c>
      <c r="H30" s="90" t="s">
        <v>1250</v>
      </c>
      <c r="I30" s="90" t="s">
        <v>21</v>
      </c>
      <c r="J30" s="90"/>
      <c r="K30" s="116" t="s">
        <v>1251</v>
      </c>
      <c r="L30" s="116" t="s">
        <v>1412</v>
      </c>
    </row>
    <row r="31" spans="1:12" ht="15.75" x14ac:dyDescent="0.25">
      <c r="A31" s="133" t="s">
        <v>1585</v>
      </c>
      <c r="B31" s="689"/>
      <c r="C31" s="689"/>
      <c r="D31" s="689"/>
      <c r="E31" s="70"/>
      <c r="F31" s="124"/>
      <c r="G31" s="70"/>
      <c r="H31" s="71"/>
      <c r="I31" s="71"/>
      <c r="J31" s="225"/>
      <c r="K31" s="135">
        <f>ROUND(I31*H31,2)</f>
        <v>0</v>
      </c>
      <c r="L31" s="131"/>
    </row>
    <row r="32" spans="1:12" ht="15.75" x14ac:dyDescent="0.25">
      <c r="A32" s="133" t="s">
        <v>1586</v>
      </c>
      <c r="B32" s="689"/>
      <c r="C32" s="689"/>
      <c r="D32" s="689"/>
      <c r="E32" s="70"/>
      <c r="F32" s="124"/>
      <c r="G32" s="70"/>
      <c r="H32" s="71"/>
      <c r="I32" s="71"/>
      <c r="J32" s="225"/>
      <c r="K32" s="135">
        <f>ROUND(I32*H32,2)</f>
        <v>0</v>
      </c>
      <c r="L32" s="131"/>
    </row>
    <row r="33" spans="1:14" ht="15.75" x14ac:dyDescent="0.25">
      <c r="A33" s="691" t="s">
        <v>1452</v>
      </c>
      <c r="B33" s="691"/>
      <c r="C33" s="691"/>
      <c r="D33" s="691"/>
      <c r="E33" s="691"/>
      <c r="F33" s="691"/>
      <c r="G33" s="691"/>
      <c r="H33" s="125" t="s">
        <v>1247</v>
      </c>
      <c r="I33" s="126" t="e">
        <f>K33/K39</f>
        <v>#DIV/0!</v>
      </c>
      <c r="J33" s="125" t="s">
        <v>1431</v>
      </c>
      <c r="K33" s="127">
        <f>SUM(K35:K36)</f>
        <v>0</v>
      </c>
      <c r="L33" s="127">
        <f>SUM(L35:L36)</f>
        <v>0</v>
      </c>
    </row>
    <row r="34" spans="1:14" ht="66" customHeight="1" x14ac:dyDescent="0.25">
      <c r="A34" s="226" t="s">
        <v>1578</v>
      </c>
      <c r="B34" s="656" t="s">
        <v>1254</v>
      </c>
      <c r="C34" s="656"/>
      <c r="D34" s="656"/>
      <c r="E34" s="90" t="s">
        <v>17</v>
      </c>
      <c r="F34" s="90" t="s">
        <v>18</v>
      </c>
      <c r="G34" s="90" t="s">
        <v>19</v>
      </c>
      <c r="H34" s="90" t="s">
        <v>1250</v>
      </c>
      <c r="I34" s="90" t="s">
        <v>21</v>
      </c>
      <c r="J34" s="90"/>
      <c r="K34" s="116" t="s">
        <v>1251</v>
      </c>
      <c r="L34" s="116" t="s">
        <v>1412</v>
      </c>
    </row>
    <row r="35" spans="1:14" ht="15.75" x14ac:dyDescent="0.25">
      <c r="A35" s="234" t="s">
        <v>1587</v>
      </c>
      <c r="B35" s="692"/>
      <c r="C35" s="692"/>
      <c r="D35" s="692"/>
      <c r="E35" s="235"/>
      <c r="F35" s="236"/>
      <c r="G35" s="235"/>
      <c r="H35" s="237"/>
      <c r="I35" s="237"/>
      <c r="J35" s="238"/>
      <c r="K35" s="239">
        <f>ROUND(I35*H35,2)</f>
        <v>0</v>
      </c>
      <c r="L35" s="240"/>
    </row>
    <row r="36" spans="1:14" ht="33" customHeight="1" x14ac:dyDescent="0.25">
      <c r="A36" s="133" t="s">
        <v>1588</v>
      </c>
      <c r="B36" s="689"/>
      <c r="C36" s="689"/>
      <c r="D36" s="689"/>
      <c r="E36" s="124"/>
      <c r="F36" s="124"/>
      <c r="G36" s="70"/>
      <c r="H36" s="71"/>
      <c r="I36" s="71"/>
      <c r="J36" s="225"/>
      <c r="K36" s="136">
        <f>ROUND(I36*H36,2)</f>
        <v>0</v>
      </c>
      <c r="L36" s="131"/>
    </row>
    <row r="37" spans="1:14" ht="33" customHeight="1" x14ac:dyDescent="0.25">
      <c r="A37" s="57"/>
      <c r="B37" s="241"/>
      <c r="C37" s="241"/>
      <c r="D37" s="241"/>
      <c r="E37" s="242"/>
      <c r="F37" s="242"/>
      <c r="G37" s="243"/>
      <c r="H37" s="244"/>
      <c r="I37" s="244"/>
      <c r="J37" s="245"/>
      <c r="K37" s="246"/>
      <c r="L37" s="246"/>
    </row>
    <row r="38" spans="1:14" ht="33" customHeight="1" x14ac:dyDescent="0.25">
      <c r="A38" s="57"/>
      <c r="B38" s="688" t="s">
        <v>1589</v>
      </c>
      <c r="C38" s="688"/>
      <c r="D38" s="688"/>
      <c r="E38" s="688"/>
      <c r="F38" s="688"/>
      <c r="G38" s="688"/>
      <c r="H38" s="688"/>
      <c r="I38" s="688"/>
      <c r="J38" s="688"/>
      <c r="K38" s="688"/>
      <c r="L38" s="688"/>
    </row>
    <row r="39" spans="1:14" ht="33" customHeight="1" x14ac:dyDescent="0.25">
      <c r="B39" s="679" t="s">
        <v>1670</v>
      </c>
      <c r="C39" s="679"/>
      <c r="D39" s="679"/>
      <c r="E39" s="679"/>
      <c r="F39" s="679"/>
      <c r="G39" s="679"/>
      <c r="H39" s="137" t="s">
        <v>1247</v>
      </c>
      <c r="I39" s="247" t="e">
        <f>K39/K39</f>
        <v>#DIV/0!</v>
      </c>
      <c r="J39" s="137" t="s">
        <v>1252</v>
      </c>
      <c r="K39" s="248">
        <f>K29+K25+K21+K17+K13+K8</f>
        <v>0</v>
      </c>
      <c r="L39" s="248"/>
    </row>
    <row r="40" spans="1:14" ht="15.75" customHeight="1" x14ac:dyDescent="0.25">
      <c r="B40" s="680" t="s">
        <v>1561</v>
      </c>
      <c r="C40" s="681"/>
      <c r="D40" s="681"/>
      <c r="E40" s="681"/>
      <c r="F40" s="681"/>
      <c r="G40" s="681"/>
      <c r="H40" s="138" t="s">
        <v>1247</v>
      </c>
      <c r="I40" s="249"/>
      <c r="J40" s="138" t="s">
        <v>1415</v>
      </c>
      <c r="K40" s="250">
        <f>ROUNDDOWN(K39*I40,2)</f>
        <v>0</v>
      </c>
      <c r="L40" s="248"/>
    </row>
    <row r="41" spans="1:14" ht="15.75" x14ac:dyDescent="0.25">
      <c r="B41" s="682" t="str">
        <f>IF(K40&gt;30000,"neplatná hodnota v poli J32; zvolte % spolufinancování z ERDF tak, aby částka nepřesáhla 30000 EUR.","")</f>
        <v/>
      </c>
      <c r="C41" s="682"/>
      <c r="D41" s="682"/>
      <c r="E41" s="682"/>
      <c r="F41" s="682"/>
      <c r="G41" s="682"/>
      <c r="H41" s="682"/>
      <c r="I41" s="682"/>
      <c r="J41" s="682"/>
      <c r="K41" s="682"/>
      <c r="L41" s="682"/>
    </row>
    <row r="42" spans="1:14" ht="33" customHeight="1" x14ac:dyDescent="0.25">
      <c r="B42" s="683" t="s">
        <v>1680</v>
      </c>
      <c r="C42" s="683"/>
      <c r="D42" s="683"/>
      <c r="E42" s="683"/>
      <c r="F42" s="683"/>
      <c r="G42" s="683"/>
      <c r="H42" s="137" t="s">
        <v>1247</v>
      </c>
      <c r="I42" s="247" t="e">
        <f>ROUNDDOWN(I40-I52,4)</f>
        <v>#DIV/0!</v>
      </c>
      <c r="J42" s="137" t="s">
        <v>1415</v>
      </c>
      <c r="K42" s="251" t="e">
        <f>ROUNDDOWN(I42*K39,2)</f>
        <v>#DIV/0!</v>
      </c>
      <c r="L42" s="251"/>
    </row>
    <row r="43" spans="1:14" ht="15.75" hidden="1" customHeight="1" x14ac:dyDescent="0.25">
      <c r="B43" s="680" t="str">
        <f>IF(OR(I43=5%,I43=10%,I43=15%,I43=0%),"","Neplatná hodnota, zvolte 5, 10 nebo 15 % podle typu organizace")</f>
        <v/>
      </c>
      <c r="C43" s="681"/>
      <c r="D43" s="681"/>
      <c r="E43" s="684" t="s">
        <v>1455</v>
      </c>
      <c r="F43" s="685"/>
      <c r="G43" s="685"/>
      <c r="H43" s="137" t="s">
        <v>1247</v>
      </c>
      <c r="I43" s="247"/>
      <c r="J43" s="137" t="s">
        <v>1415</v>
      </c>
      <c r="K43" s="251">
        <f>ROUNDDOWN(I43*K39,2)</f>
        <v>0</v>
      </c>
      <c r="L43" s="251"/>
    </row>
    <row r="44" spans="1:14" s="110" customFormat="1" ht="15.75" x14ac:dyDescent="0.25">
      <c r="B44" s="686" t="s">
        <v>1414</v>
      </c>
      <c r="C44" s="687"/>
      <c r="D44" s="687"/>
      <c r="E44" s="687"/>
      <c r="F44" s="687"/>
      <c r="G44" s="687"/>
      <c r="H44" s="138" t="s">
        <v>1247</v>
      </c>
      <c r="I44" s="252" t="e">
        <f>I39-I40-I43</f>
        <v>#DIV/0!</v>
      </c>
      <c r="J44" s="138" t="s">
        <v>1415</v>
      </c>
      <c r="K44" s="250">
        <f>K39-K40-K43</f>
        <v>0</v>
      </c>
      <c r="L44" s="248"/>
    </row>
    <row r="45" spans="1:14" s="110" customFormat="1" ht="33" customHeight="1" x14ac:dyDescent="0.25">
      <c r="B45" s="679" t="s">
        <v>1681</v>
      </c>
      <c r="C45" s="677"/>
      <c r="D45" s="677"/>
      <c r="E45" s="677"/>
      <c r="F45" s="677"/>
      <c r="G45" s="677"/>
      <c r="H45" s="137" t="s">
        <v>1247</v>
      </c>
      <c r="I45" s="247" t="e">
        <f>K45/K39</f>
        <v>#DIV/0!</v>
      </c>
      <c r="J45" s="137" t="s">
        <v>1415</v>
      </c>
      <c r="K45" s="253" t="e">
        <f>K39-K42-K43</f>
        <v>#DIV/0!</v>
      </c>
      <c r="L45" s="248"/>
      <c r="N45" s="254"/>
    </row>
    <row r="46" spans="1:14" ht="15.75" x14ac:dyDescent="0.25">
      <c r="B46" s="676" t="s">
        <v>1682</v>
      </c>
      <c r="C46" s="676"/>
      <c r="D46" s="676"/>
      <c r="E46" s="676"/>
      <c r="F46" s="676"/>
      <c r="G46" s="676"/>
      <c r="H46" s="137" t="s">
        <v>1247</v>
      </c>
      <c r="I46" s="255" t="e">
        <f>L46/K39</f>
        <v>#DIV/0!</v>
      </c>
      <c r="J46" s="137" t="s">
        <v>1252</v>
      </c>
      <c r="K46" s="251">
        <f>L46</f>
        <v>0</v>
      </c>
      <c r="L46" s="251">
        <f>L8+L13+L17+L21+L25+L29</f>
        <v>0</v>
      </c>
    </row>
    <row r="47" spans="1:14" ht="15.75" x14ac:dyDescent="0.25">
      <c r="B47" s="675" t="e">
        <f>IF(I46&lt;5%,"Projekt bude vyřazen. Náklady na aktivity pro přeshraniční partnery musí být nejméně 5 %.","")</f>
        <v>#DIV/0!</v>
      </c>
      <c r="C47" s="675"/>
      <c r="D47" s="675"/>
      <c r="E47" s="675"/>
      <c r="F47" s="675"/>
      <c r="G47" s="675"/>
      <c r="H47" s="675"/>
      <c r="I47" s="675"/>
      <c r="J47" s="675"/>
      <c r="K47" s="675"/>
      <c r="L47" s="675"/>
    </row>
    <row r="48" spans="1:14" ht="15.75" x14ac:dyDescent="0.25">
      <c r="B48" s="676" t="s">
        <v>1683</v>
      </c>
      <c r="C48" s="676"/>
      <c r="D48" s="676"/>
      <c r="E48" s="676"/>
      <c r="F48" s="676"/>
      <c r="G48" s="676"/>
      <c r="H48" s="137" t="s">
        <v>1247</v>
      </c>
      <c r="I48" s="255" t="e">
        <f>K48/K39</f>
        <v>#DIV/0!</v>
      </c>
      <c r="J48" s="137" t="s">
        <v>1252</v>
      </c>
      <c r="K48" s="251">
        <f>K21+K25</f>
        <v>0</v>
      </c>
      <c r="L48" s="251"/>
    </row>
    <row r="49" spans="2:12" ht="15.75" x14ac:dyDescent="0.25">
      <c r="B49" s="676" t="s">
        <v>1684</v>
      </c>
      <c r="C49" s="676"/>
      <c r="D49" s="676"/>
      <c r="E49" s="676"/>
      <c r="F49" s="676"/>
      <c r="G49" s="676"/>
      <c r="H49" s="137" t="s">
        <v>1247</v>
      </c>
      <c r="I49" s="255" t="e">
        <f>K49/K39</f>
        <v>#DIV/0!</v>
      </c>
      <c r="J49" s="137" t="s">
        <v>1252</v>
      </c>
      <c r="K49" s="251">
        <f>K8+K13+K17+K29</f>
        <v>0</v>
      </c>
      <c r="L49" s="251"/>
    </row>
    <row r="50" spans="2:12" ht="15.75" x14ac:dyDescent="0.25">
      <c r="B50" s="675" t="e">
        <f>IF(I48&gt;0.8,"Projekt bude vyřazen, Opravte investiční náklady, aby nepřesáhly 80 %!",IF(AND(I48&lt;=0.8,I48&gt;0.4),"Investiční projekt, maximální spolufinancování z ERDF je 30000 EUR","Neinvestiční projekt, maximální spolufinancování z ERDF je 20000 EUR"))</f>
        <v>#DIV/0!</v>
      </c>
      <c r="C50" s="675"/>
      <c r="D50" s="675"/>
      <c r="E50" s="675"/>
      <c r="F50" s="675"/>
      <c r="G50" s="675"/>
      <c r="H50" s="675"/>
      <c r="I50" s="675"/>
      <c r="J50" s="675"/>
      <c r="K50" s="675"/>
      <c r="L50" s="675"/>
    </row>
    <row r="51" spans="2:12" ht="15.75" x14ac:dyDescent="0.25">
      <c r="B51" s="676" t="s">
        <v>1546</v>
      </c>
      <c r="C51" s="677"/>
      <c r="D51" s="677"/>
      <c r="E51" s="677"/>
      <c r="F51" s="677"/>
      <c r="G51" s="677"/>
      <c r="H51" s="137" t="s">
        <v>1247</v>
      </c>
      <c r="I51" s="255" t="e">
        <f>K51/K39</f>
        <v>#DIV/0!</v>
      </c>
      <c r="J51" s="137" t="s">
        <v>1547</v>
      </c>
      <c r="K51" s="256">
        <f>K33</f>
        <v>0</v>
      </c>
      <c r="L51" s="251"/>
    </row>
    <row r="52" spans="2:12" ht="15.75" x14ac:dyDescent="0.25">
      <c r="B52" s="676" t="s">
        <v>1548</v>
      </c>
      <c r="C52" s="678"/>
      <c r="D52" s="678"/>
      <c r="E52" s="678"/>
      <c r="F52" s="678"/>
      <c r="G52" s="678"/>
      <c r="H52" s="137" t="s">
        <v>1247</v>
      </c>
      <c r="I52" s="255" t="e">
        <f>K52/K39</f>
        <v>#DIV/0!</v>
      </c>
      <c r="J52" s="137" t="s">
        <v>1547</v>
      </c>
      <c r="K52" s="257">
        <f>IF((K51-K44)&lt;0,0,K51-K44)</f>
        <v>0</v>
      </c>
      <c r="L52" s="251"/>
    </row>
    <row r="53" spans="2:12" ht="15.75" x14ac:dyDescent="0.25">
      <c r="B53" s="258"/>
      <c r="C53" s="254"/>
      <c r="D53" s="254"/>
      <c r="E53" s="254"/>
      <c r="F53" s="254"/>
      <c r="G53" s="254"/>
      <c r="H53" s="245"/>
      <c r="I53" s="259"/>
      <c r="J53" s="245"/>
      <c r="K53" s="260"/>
      <c r="L53" s="246"/>
    </row>
    <row r="54" spans="2:12" ht="46.5" customHeight="1" x14ac:dyDescent="0.25">
      <c r="B54" s="566" t="s">
        <v>1242</v>
      </c>
      <c r="C54" s="566"/>
      <c r="D54" s="566"/>
      <c r="E54" s="566" t="s">
        <v>12</v>
      </c>
      <c r="F54" s="566"/>
      <c r="G54" s="566" t="s">
        <v>1243</v>
      </c>
      <c r="H54" s="566"/>
      <c r="I54" s="566" t="s">
        <v>1244</v>
      </c>
      <c r="J54" s="566"/>
    </row>
    <row r="55" spans="2:12" ht="46.5" customHeight="1" x14ac:dyDescent="0.25">
      <c r="B55" s="672"/>
      <c r="C55" s="672"/>
      <c r="D55" s="672"/>
      <c r="E55" s="557"/>
      <c r="F55" s="557"/>
      <c r="G55" s="673"/>
      <c r="H55" s="673"/>
      <c r="I55" s="674"/>
      <c r="J55" s="674"/>
    </row>
    <row r="56" spans="2:12" ht="46.5" customHeight="1" x14ac:dyDescent="0.25">
      <c r="B56" s="566" t="s">
        <v>1245</v>
      </c>
      <c r="C56" s="566"/>
      <c r="D56" s="566"/>
      <c r="E56" s="566" t="s">
        <v>12</v>
      </c>
      <c r="F56" s="566"/>
      <c r="G56" s="566" t="s">
        <v>1243</v>
      </c>
      <c r="H56" s="566"/>
      <c r="I56" s="566" t="s">
        <v>1244</v>
      </c>
      <c r="J56" s="566"/>
    </row>
    <row r="57" spans="2:12" ht="46.5" customHeight="1" x14ac:dyDescent="0.25">
      <c r="B57" s="672"/>
      <c r="C57" s="672"/>
      <c r="D57" s="672"/>
      <c r="E57" s="557"/>
      <c r="F57" s="557"/>
      <c r="G57" s="673"/>
      <c r="H57" s="673"/>
      <c r="I57" s="674"/>
      <c r="J57" s="674"/>
    </row>
    <row r="59" spans="2:12" x14ac:dyDescent="0.25">
      <c r="B59" s="129"/>
    </row>
  </sheetData>
  <sheetProtection selectLockedCells="1"/>
  <mergeCells count="71">
    <mergeCell ref="A2:C2"/>
    <mergeCell ref="D2:L2"/>
    <mergeCell ref="A3:C3"/>
    <mergeCell ref="D3:L3"/>
    <mergeCell ref="A4:C4"/>
    <mergeCell ref="D4:L4"/>
    <mergeCell ref="D10:F10"/>
    <mergeCell ref="N10:Q13"/>
    <mergeCell ref="D11:F11"/>
    <mergeCell ref="D12:F12"/>
    <mergeCell ref="A13:G13"/>
    <mergeCell ref="A7:L7"/>
    <mergeCell ref="N7:Q7"/>
    <mergeCell ref="A8:G8"/>
    <mergeCell ref="N8:Q9"/>
    <mergeCell ref="D9:F9"/>
    <mergeCell ref="A25:G25"/>
    <mergeCell ref="B14:D14"/>
    <mergeCell ref="B15:D15"/>
    <mergeCell ref="B16:D16"/>
    <mergeCell ref="A17:G17"/>
    <mergeCell ref="B18:D18"/>
    <mergeCell ref="B19:D19"/>
    <mergeCell ref="B20:D20"/>
    <mergeCell ref="A21:G21"/>
    <mergeCell ref="B22:D22"/>
    <mergeCell ref="B23:D23"/>
    <mergeCell ref="B24:D24"/>
    <mergeCell ref="B38:L38"/>
    <mergeCell ref="B26:D26"/>
    <mergeCell ref="B27:D27"/>
    <mergeCell ref="B28:D28"/>
    <mergeCell ref="A29:G29"/>
    <mergeCell ref="B30:D30"/>
    <mergeCell ref="B31:D31"/>
    <mergeCell ref="B32:D32"/>
    <mergeCell ref="A33:G33"/>
    <mergeCell ref="B34:D34"/>
    <mergeCell ref="B35:D35"/>
    <mergeCell ref="B36:D36"/>
    <mergeCell ref="B49:G49"/>
    <mergeCell ref="B39:G39"/>
    <mergeCell ref="B40:G40"/>
    <mergeCell ref="B41:L41"/>
    <mergeCell ref="B42:G42"/>
    <mergeCell ref="B43:D43"/>
    <mergeCell ref="E43:G43"/>
    <mergeCell ref="B44:G44"/>
    <mergeCell ref="B45:G45"/>
    <mergeCell ref="B46:G46"/>
    <mergeCell ref="B47:L47"/>
    <mergeCell ref="B48:G48"/>
    <mergeCell ref="B50:L50"/>
    <mergeCell ref="B51:G51"/>
    <mergeCell ref="B52:G52"/>
    <mergeCell ref="B54:D54"/>
    <mergeCell ref="E54:F54"/>
    <mergeCell ref="G54:H54"/>
    <mergeCell ref="I54:J54"/>
    <mergeCell ref="B57:D57"/>
    <mergeCell ref="E57:F57"/>
    <mergeCell ref="G57:H57"/>
    <mergeCell ref="I57:J57"/>
    <mergeCell ref="B55:D55"/>
    <mergeCell ref="E55:F55"/>
    <mergeCell ref="G55:H55"/>
    <mergeCell ref="I55:J55"/>
    <mergeCell ref="B56:D56"/>
    <mergeCell ref="E56:F56"/>
    <mergeCell ref="G56:H56"/>
    <mergeCell ref="I56:J56"/>
  </mergeCells>
  <conditionalFormatting sqref="B10:L12">
    <cfRule type="expression" dxfId="11" priority="12">
      <formula>#REF!="ÁNO"</formula>
    </cfRule>
  </conditionalFormatting>
  <conditionalFormatting sqref="B10:L12">
    <cfRule type="expression" dxfId="10" priority="11">
      <formula>#REF!="vyber"</formula>
    </cfRule>
  </conditionalFormatting>
  <conditionalFormatting sqref="K15:K16">
    <cfRule type="expression" dxfId="9" priority="10">
      <formula>#REF!="ÁNO"</formula>
    </cfRule>
  </conditionalFormatting>
  <conditionalFormatting sqref="K15:K16">
    <cfRule type="expression" dxfId="8" priority="9">
      <formula>#REF!="vyber"</formula>
    </cfRule>
  </conditionalFormatting>
  <conditionalFormatting sqref="K19:K20">
    <cfRule type="expression" dxfId="7" priority="8">
      <formula>#REF!="ÁNO"</formula>
    </cfRule>
  </conditionalFormatting>
  <conditionalFormatting sqref="K19:K20">
    <cfRule type="expression" dxfId="6" priority="7">
      <formula>#REF!="vyber"</formula>
    </cfRule>
  </conditionalFormatting>
  <conditionalFormatting sqref="K23:K24">
    <cfRule type="expression" dxfId="5" priority="6">
      <formula>#REF!="ÁNO"</formula>
    </cfRule>
  </conditionalFormatting>
  <conditionalFormatting sqref="K23:K24">
    <cfRule type="expression" dxfId="4" priority="5">
      <formula>#REF!="vyber"</formula>
    </cfRule>
  </conditionalFormatting>
  <conditionalFormatting sqref="K27:K28">
    <cfRule type="expression" dxfId="3" priority="4">
      <formula>#REF!="ÁNO"</formula>
    </cfRule>
  </conditionalFormatting>
  <conditionalFormatting sqref="K27:K28">
    <cfRule type="expression" dxfId="2" priority="3">
      <formula>#REF!="vyber"</formula>
    </cfRule>
  </conditionalFormatting>
  <conditionalFormatting sqref="K31:K32">
    <cfRule type="expression" dxfId="1" priority="2">
      <formula>#REF!="ÁNO"</formula>
    </cfRule>
  </conditionalFormatting>
  <conditionalFormatting sqref="K31:K32">
    <cfRule type="expression" dxfId="0" priority="1">
      <formula>#REF!="vyber"</formula>
    </cfRule>
  </conditionalFormatting>
  <pageMargins left="0.23622047244094491" right="0.23622047244094491" top="0.74803149606299213" bottom="0.74803149606299213" header="0.31496062992125984" footer="0.31496062992125984"/>
  <pageSetup paperSize="9" scale="65" fitToHeight="2" orientation="portrait" r:id="rId1"/>
  <rowBreaks count="1" manualBreakCount="1">
    <brk id="37"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B4:G119"/>
  <sheetViews>
    <sheetView topLeftCell="B92" zoomScale="85" zoomScaleNormal="85" workbookViewId="0">
      <selection activeCell="E94" sqref="E94"/>
    </sheetView>
  </sheetViews>
  <sheetFormatPr defaultRowHeight="15" x14ac:dyDescent="0.25"/>
  <cols>
    <col min="1" max="1" width="3.5703125" customWidth="1"/>
    <col min="2" max="2" width="34.85546875" customWidth="1"/>
    <col min="3" max="3" width="28.42578125" customWidth="1"/>
    <col min="4" max="4" width="31.42578125" customWidth="1"/>
    <col min="5" max="5" width="23.140625" customWidth="1"/>
  </cols>
  <sheetData>
    <row r="4" spans="2:7" x14ac:dyDescent="0.25">
      <c r="B4" s="20" t="s">
        <v>66</v>
      </c>
      <c r="C4" s="20" t="s">
        <v>71</v>
      </c>
      <c r="D4" s="20" t="s">
        <v>72</v>
      </c>
    </row>
    <row r="5" spans="2:7" x14ac:dyDescent="0.25">
      <c r="B5" t="s">
        <v>67</v>
      </c>
      <c r="C5" t="str">
        <f>B13</f>
        <v>1 Využívanie inovačného potenciálu</v>
      </c>
      <c r="D5" t="str">
        <f>B19</f>
        <v>1.1 Zvýšenie relevantnosti obsahu vzdelávania pre potreby trhu práce s cieľom zlepšenia uplatniteľnosti na trhu práce</v>
      </c>
    </row>
    <row r="6" spans="2:7" x14ac:dyDescent="0.25">
      <c r="B6" t="s">
        <v>68</v>
      </c>
      <c r="C6" t="str">
        <f>B15</f>
        <v>3 Rozvoj místních iniciativ</v>
      </c>
      <c r="D6" t="str">
        <f>B23</f>
        <v>3.1 Zvýšení kvalitativní úrovně přeshraniční spolupráce místních a regionálních aktérů</v>
      </c>
    </row>
    <row r="7" spans="2:7" x14ac:dyDescent="0.25">
      <c r="B7" t="s">
        <v>69</v>
      </c>
      <c r="C7" t="str">
        <f>B14</f>
        <v>2 Kvalitní životní prostředí</v>
      </c>
      <c r="D7" t="str">
        <f>B21</f>
        <v>2.1 Zvýšení atraktivnosti kulturního a přírodního dědictví pro obyvatele a návštěvníky přeshraničního regionu</v>
      </c>
    </row>
    <row r="8" spans="2:7" x14ac:dyDescent="0.25">
      <c r="B8" t="s">
        <v>70</v>
      </c>
      <c r="C8" t="str">
        <f>B14</f>
        <v>2 Kvalitní životní prostředí</v>
      </c>
      <c r="D8" t="str">
        <f>B22</f>
        <v>2.2 Ochrana biodiverzity cezhraničného územia prostredníctvom spolupráce v oblasti ochrany a koordinovaného riadenia prírodne významných území</v>
      </c>
    </row>
    <row r="12" spans="2:7" x14ac:dyDescent="0.25">
      <c r="B12" s="52" t="s">
        <v>40</v>
      </c>
      <c r="D12" s="52" t="s">
        <v>1048</v>
      </c>
    </row>
    <row r="13" spans="2:7" x14ac:dyDescent="0.25">
      <c r="B13" s="53" t="s">
        <v>41</v>
      </c>
      <c r="D13" s="53" t="s">
        <v>1281</v>
      </c>
    </row>
    <row r="14" spans="2:7" x14ac:dyDescent="0.25">
      <c r="B14" s="53" t="s">
        <v>1258</v>
      </c>
      <c r="D14" s="53" t="s">
        <v>11</v>
      </c>
      <c r="G14" s="103"/>
    </row>
    <row r="15" spans="2:7" x14ac:dyDescent="0.25">
      <c r="B15" s="53" t="s">
        <v>1306</v>
      </c>
      <c r="D15" s="53" t="e">
        <f>IF('Žádost o NFP'!#REF!="","","PP 1")</f>
        <v>#REF!</v>
      </c>
    </row>
    <row r="16" spans="2:7" x14ac:dyDescent="0.25">
      <c r="B16" s="54" t="s">
        <v>44</v>
      </c>
      <c r="D16" s="53" t="e">
        <f>IF('Žádost o NFP'!#REF!="","","PP 2")</f>
        <v>#REF!</v>
      </c>
    </row>
    <row r="17" spans="2:6" x14ac:dyDescent="0.25">
      <c r="D17" s="54" t="e">
        <f>IF('Žádost o NFP'!#REF!="","","PP 3")</f>
        <v>#REF!</v>
      </c>
    </row>
    <row r="18" spans="2:6" x14ac:dyDescent="0.25">
      <c r="B18" s="52" t="s">
        <v>45</v>
      </c>
      <c r="D18" t="str">
        <f>IF(Číselníky!D95="","",D95)</f>
        <v/>
      </c>
    </row>
    <row r="19" spans="2:6" ht="18" customHeight="1" x14ac:dyDescent="0.25">
      <c r="B19" s="53" t="s">
        <v>46</v>
      </c>
      <c r="C19" s="21" t="s">
        <v>85</v>
      </c>
      <c r="E19" s="111" t="s">
        <v>1313</v>
      </c>
    </row>
    <row r="20" spans="2:6" x14ac:dyDescent="0.25">
      <c r="B20" s="53" t="s">
        <v>47</v>
      </c>
      <c r="C20" s="21" t="s">
        <v>85</v>
      </c>
      <c r="E20" t="s">
        <v>48</v>
      </c>
    </row>
    <row r="21" spans="2:6" x14ac:dyDescent="0.25">
      <c r="B21" s="53" t="s">
        <v>1259</v>
      </c>
      <c r="C21" s="21" t="s">
        <v>85</v>
      </c>
    </row>
    <row r="22" spans="2:6" x14ac:dyDescent="0.25">
      <c r="B22" s="53" t="s">
        <v>49</v>
      </c>
      <c r="C22" s="21" t="s">
        <v>85</v>
      </c>
    </row>
    <row r="23" spans="2:6" ht="60" x14ac:dyDescent="0.25">
      <c r="B23" s="53" t="s">
        <v>1312</v>
      </c>
      <c r="C23" s="21" t="s">
        <v>85</v>
      </c>
      <c r="E23" s="103" t="s">
        <v>1314</v>
      </c>
    </row>
    <row r="24" spans="2:6" x14ac:dyDescent="0.25">
      <c r="B24" s="54" t="s">
        <v>51</v>
      </c>
      <c r="C24" s="21" t="s">
        <v>85</v>
      </c>
      <c r="E24" t="s">
        <v>1258</v>
      </c>
    </row>
    <row r="26" spans="2:6" x14ac:dyDescent="0.25">
      <c r="B26" s="52" t="s">
        <v>52</v>
      </c>
      <c r="D26" s="52" t="s">
        <v>73</v>
      </c>
      <c r="E26" s="18"/>
      <c r="F26" s="18"/>
    </row>
    <row r="27" spans="2:6" x14ac:dyDescent="0.25">
      <c r="B27" s="55" t="s">
        <v>53</v>
      </c>
      <c r="C27" s="21" t="s">
        <v>85</v>
      </c>
      <c r="D27" s="53" t="str">
        <f>IF('Žádost o NFP'!D191:H191=Číselníky!B13,Číselníky!B27,IF('Žádost o NFP'!D191:H191=Číselníky!B14,Číselníky!B34,IF('Žádost o NFP'!D191:H191=Číselníky!B15,Číselníky!B39,IF('Žádost o NFP'!D191:H191=Číselníky!B16,Číselníky!B40,""))))</f>
        <v>034 Rekonštruované alebo skvalitnené iné typy ciest (diaľnice, národné, regionálne alebo miestne cesty)</v>
      </c>
    </row>
    <row r="28" spans="2:6" x14ac:dyDescent="0.25">
      <c r="B28" s="53" t="s">
        <v>54</v>
      </c>
      <c r="C28" s="21" t="s">
        <v>85</v>
      </c>
      <c r="D28" s="53" t="str">
        <f>IF('Žádost o NFP'!D191:H191=Číselníky!B13,Číselníky!B28,IF('Žádost o NFP'!D191:H191=Číselníky!B14,Číselníky!B35,IF('Žádost o NFP'!D191:H191=Číselníky!B15,"",IF('Žádost o NFP'!D191:H191=Číselníky!B16,Číselníky!B41,""))))</f>
        <v>085 Ochrana a posílení biodiverzity, ochrana přírody a zelená infrastruktura</v>
      </c>
    </row>
    <row r="29" spans="2:6" x14ac:dyDescent="0.25">
      <c r="B29" s="53" t="s">
        <v>55</v>
      </c>
      <c r="C29" s="21" t="s">
        <v>85</v>
      </c>
      <c r="D29" s="53" t="str">
        <f>IF('Žádost o NFP'!D191:H191=Číselníky!B13,Číselníky!B29,IF('Žádost o NFP'!D191:H191=Číselníky!B14,Číselníky!B36,IF('Žádost o NFP'!D191:H191=Číselníky!B15,"",IF('Žádost o NFP'!D191:H191=Číselníky!B16,Číselníky!B42,""))))</f>
        <v>090 Cyklotrasy a turistické stezky</v>
      </c>
    </row>
    <row r="30" spans="2:6" x14ac:dyDescent="0.25">
      <c r="B30" s="53" t="s">
        <v>56</v>
      </c>
      <c r="C30" s="21" t="s">
        <v>85</v>
      </c>
      <c r="D30" s="53" t="str">
        <f>IF('Žádost o NFP'!D191:H191=Číselníky!B13,Číselníky!B30,IF('Žádost o NFP'!D191:H191=Číselníky!B14,Číselníky!B37,IF('Žádost o NFP'!D191:H191=Číselníky!B15,"",IF('Žádost o NFP'!D191:H191=Číselníky!B16,"",""))))</f>
        <v xml:space="preserve">092 Ochrana, rozvoj a podpora veřejných aktivit cestovního ruchu </v>
      </c>
    </row>
    <row r="31" spans="2:6" x14ac:dyDescent="0.25">
      <c r="B31" s="53" t="s">
        <v>57</v>
      </c>
      <c r="C31" s="21" t="s">
        <v>85</v>
      </c>
      <c r="D31" s="53" t="str">
        <f>IF('Žádost o NFP'!D191:H191=Číselníky!B13,Číselníky!B31,IF('Žádost o NFP'!D191:H191=Číselníky!B14,Číselníky!B38,IF('Žádost o NFP'!D191:H191=Číselníky!B15,"",IF('Žádost o NFP'!D191:H191=Číselníky!B16,"",""))))</f>
        <v>094 Ochrana, rozvoj a podpora veřejných aktivit v oblasti kultury a kulturního dědictví</v>
      </c>
    </row>
    <row r="32" spans="2:6" x14ac:dyDescent="0.25">
      <c r="B32" s="53" t="s">
        <v>58</v>
      </c>
      <c r="C32" s="21" t="s">
        <v>85</v>
      </c>
      <c r="D32" s="53" t="str">
        <f>IF('Žádost o NFP'!D191:H191=Číselníky!B13,Číselníky!B32,IF('Žádost o NFP'!D191:H191=Číselníky!B14,"",IF('Žádost o NFP'!D191:H191=Číselníky!B15,"",IF('Žádost o NFP'!D191:H191=Číselníky!B16,"",""))))</f>
        <v/>
      </c>
      <c r="F32" s="103"/>
    </row>
    <row r="33" spans="2:6" x14ac:dyDescent="0.25">
      <c r="B33" s="54" t="s">
        <v>59</v>
      </c>
      <c r="C33" s="21" t="s">
        <v>85</v>
      </c>
      <c r="D33" s="54" t="str">
        <f>IF('Žádost o NFP'!D191:H191=Číselníky!B13,Číselníky!B33,IF('Žádost o NFP'!D191:H191=Číselníky!B14,"",IF('Žádost o NFP'!D191:H191=Číselníky!B15,"",IF('Žádost o NFP'!D191:H191=Číselníky!B16,"",""))))</f>
        <v/>
      </c>
      <c r="F33" s="107"/>
    </row>
    <row r="34" spans="2:6" x14ac:dyDescent="0.25">
      <c r="B34" s="53" t="s">
        <v>60</v>
      </c>
      <c r="C34" s="21" t="s">
        <v>85</v>
      </c>
      <c r="F34" s="107"/>
    </row>
    <row r="35" spans="2:6" x14ac:dyDescent="0.25">
      <c r="B35" s="53" t="s">
        <v>1260</v>
      </c>
      <c r="C35" s="21" t="s">
        <v>85</v>
      </c>
      <c r="D35" s="52" t="s">
        <v>1046</v>
      </c>
      <c r="F35" s="107"/>
    </row>
    <row r="36" spans="2:6" x14ac:dyDescent="0.25">
      <c r="B36" s="53" t="s">
        <v>1261</v>
      </c>
      <c r="C36" s="21" t="s">
        <v>85</v>
      </c>
      <c r="D36" s="53" t="s">
        <v>1282</v>
      </c>
      <c r="F36" s="107"/>
    </row>
    <row r="37" spans="2:6" x14ac:dyDescent="0.25">
      <c r="B37" s="53" t="s">
        <v>1262</v>
      </c>
      <c r="C37" s="21" t="s">
        <v>85</v>
      </c>
      <c r="D37" s="53" t="s">
        <v>1285</v>
      </c>
    </row>
    <row r="38" spans="2:6" x14ac:dyDescent="0.25">
      <c r="B38" s="54" t="s">
        <v>1263</v>
      </c>
      <c r="C38" s="21" t="s">
        <v>85</v>
      </c>
      <c r="D38" s="53" t="s">
        <v>1286</v>
      </c>
    </row>
    <row r="39" spans="2:6" x14ac:dyDescent="0.25">
      <c r="B39" s="56" t="s">
        <v>1307</v>
      </c>
      <c r="C39" s="21" t="s">
        <v>85</v>
      </c>
      <c r="D39" s="53" t="s">
        <v>1287</v>
      </c>
    </row>
    <row r="40" spans="2:6" x14ac:dyDescent="0.25">
      <c r="B40" s="53" t="s">
        <v>61</v>
      </c>
      <c r="C40" s="21" t="s">
        <v>85</v>
      </c>
      <c r="D40" s="53" t="s">
        <v>1288</v>
      </c>
    </row>
    <row r="41" spans="2:6" x14ac:dyDescent="0.25">
      <c r="B41" s="53" t="s">
        <v>62</v>
      </c>
      <c r="C41" s="21" t="s">
        <v>85</v>
      </c>
      <c r="D41" s="53" t="s">
        <v>1289</v>
      </c>
    </row>
    <row r="42" spans="2:6" x14ac:dyDescent="0.25">
      <c r="B42" s="54" t="s">
        <v>63</v>
      </c>
      <c r="C42" s="21" t="s">
        <v>85</v>
      </c>
      <c r="D42" s="53" t="s">
        <v>1290</v>
      </c>
    </row>
    <row r="43" spans="2:6" x14ac:dyDescent="0.25">
      <c r="D43" s="53" t="s">
        <v>1291</v>
      </c>
    </row>
    <row r="44" spans="2:6" x14ac:dyDescent="0.25">
      <c r="B44" s="52" t="s">
        <v>64</v>
      </c>
      <c r="D44" s="53" t="s">
        <v>1292</v>
      </c>
    </row>
    <row r="45" spans="2:6" x14ac:dyDescent="0.25">
      <c r="B45" s="54" t="s">
        <v>39</v>
      </c>
      <c r="D45" s="53" t="s">
        <v>1293</v>
      </c>
    </row>
    <row r="46" spans="2:6" x14ac:dyDescent="0.25">
      <c r="D46" s="53" t="s">
        <v>1294</v>
      </c>
    </row>
    <row r="47" spans="2:6" x14ac:dyDescent="0.25">
      <c r="B47" s="52" t="s">
        <v>65</v>
      </c>
      <c r="D47" s="53" t="s">
        <v>1295</v>
      </c>
    </row>
    <row r="48" spans="2:6" x14ac:dyDescent="0.25">
      <c r="B48" s="53" t="s">
        <v>1264</v>
      </c>
      <c r="C48" s="21" t="s">
        <v>85</v>
      </c>
      <c r="D48" s="53" t="s">
        <v>1296</v>
      </c>
    </row>
    <row r="49" spans="2:4" x14ac:dyDescent="0.25">
      <c r="B49" s="53" t="s">
        <v>1265</v>
      </c>
      <c r="C49" s="21" t="s">
        <v>85</v>
      </c>
      <c r="D49" s="53" t="s">
        <v>1297</v>
      </c>
    </row>
    <row r="50" spans="2:4" x14ac:dyDescent="0.25">
      <c r="B50" s="54" t="s">
        <v>1266</v>
      </c>
      <c r="C50" s="21" t="s">
        <v>85</v>
      </c>
      <c r="D50" s="53" t="s">
        <v>1298</v>
      </c>
    </row>
    <row r="51" spans="2:4" x14ac:dyDescent="0.25">
      <c r="B51" s="81" t="s">
        <v>1267</v>
      </c>
      <c r="C51" s="21"/>
      <c r="D51" s="53" t="s">
        <v>1299</v>
      </c>
    </row>
    <row r="52" spans="2:4" x14ac:dyDescent="0.25">
      <c r="B52" s="81" t="s">
        <v>1268</v>
      </c>
      <c r="C52" s="21"/>
      <c r="D52" s="53" t="s">
        <v>1300</v>
      </c>
    </row>
    <row r="53" spans="2:4" x14ac:dyDescent="0.25">
      <c r="B53" s="81" t="s">
        <v>1269</v>
      </c>
      <c r="C53" s="21"/>
      <c r="D53" s="53" t="s">
        <v>1283</v>
      </c>
    </row>
    <row r="54" spans="2:4" x14ac:dyDescent="0.25">
      <c r="B54" s="82" t="s">
        <v>1270</v>
      </c>
      <c r="C54" s="21"/>
      <c r="D54" s="53" t="s">
        <v>1284</v>
      </c>
    </row>
    <row r="55" spans="2:4" x14ac:dyDescent="0.25">
      <c r="D55" s="53" t="s">
        <v>1301</v>
      </c>
    </row>
    <row r="56" spans="2:4" x14ac:dyDescent="0.25">
      <c r="B56" s="52" t="s">
        <v>74</v>
      </c>
      <c r="C56" s="63" t="s">
        <v>77</v>
      </c>
      <c r="D56" s="53" t="s">
        <v>1302</v>
      </c>
    </row>
    <row r="57" spans="2:4" x14ac:dyDescent="0.25">
      <c r="B57" s="53" t="s">
        <v>1257</v>
      </c>
      <c r="C57" s="64" t="s">
        <v>79</v>
      </c>
      <c r="D57" s="53" t="s">
        <v>1303</v>
      </c>
    </row>
    <row r="58" spans="2:4" x14ac:dyDescent="0.25">
      <c r="B58" s="53" t="s">
        <v>1271</v>
      </c>
      <c r="C58" s="64" t="s">
        <v>80</v>
      </c>
      <c r="D58" s="53" t="s">
        <v>1304</v>
      </c>
    </row>
    <row r="59" spans="2:4" x14ac:dyDescent="0.25">
      <c r="B59" s="54" t="s">
        <v>75</v>
      </c>
      <c r="C59" s="65" t="s">
        <v>81</v>
      </c>
      <c r="D59" s="54" t="s">
        <v>1305</v>
      </c>
    </row>
    <row r="60" spans="2:4" x14ac:dyDescent="0.25">
      <c r="D60" s="53"/>
    </row>
    <row r="61" spans="2:4" x14ac:dyDescent="0.25">
      <c r="D61" s="53"/>
    </row>
    <row r="62" spans="2:4" x14ac:dyDescent="0.25">
      <c r="B62" s="52" t="s">
        <v>76</v>
      </c>
      <c r="C62" s="63" t="s">
        <v>78</v>
      </c>
      <c r="D62" s="54"/>
    </row>
    <row r="63" spans="2:4" x14ac:dyDescent="0.25">
      <c r="B63" s="53" t="s">
        <v>1272</v>
      </c>
      <c r="C63" s="53" t="s">
        <v>82</v>
      </c>
    </row>
    <row r="64" spans="2:4" x14ac:dyDescent="0.25">
      <c r="B64" s="53" t="s">
        <v>1273</v>
      </c>
      <c r="C64" s="53" t="s">
        <v>83</v>
      </c>
    </row>
    <row r="65" spans="2:7" x14ac:dyDescent="0.25">
      <c r="B65" s="54" t="s">
        <v>1149</v>
      </c>
      <c r="C65" s="54" t="s">
        <v>84</v>
      </c>
    </row>
    <row r="68" spans="2:7" x14ac:dyDescent="0.25">
      <c r="B68" s="20" t="s">
        <v>88</v>
      </c>
      <c r="E68" s="52" t="s">
        <v>481</v>
      </c>
      <c r="G68" s="18" t="s">
        <v>448</v>
      </c>
    </row>
    <row r="69" spans="2:7" x14ac:dyDescent="0.25">
      <c r="B69" s="20" t="s">
        <v>89</v>
      </c>
      <c r="C69" s="24" t="s">
        <v>72</v>
      </c>
      <c r="E69" s="54" t="str">
        <f>'Žádost o NFP'!D192</f>
        <v>2.1 Zvýšení atraktivnosti kulturního a přírodního dědictví pro obyvatele a návštěvníky přeshraničního regionu</v>
      </c>
      <c r="F69" s="23" t="str">
        <f>LEFT(E69,3)</f>
        <v>2.1</v>
      </c>
    </row>
    <row r="70" spans="2:7" x14ac:dyDescent="0.25">
      <c r="B70" t="s">
        <v>449</v>
      </c>
      <c r="C70" s="57" t="s">
        <v>443</v>
      </c>
      <c r="E70" s="52" t="s">
        <v>89</v>
      </c>
    </row>
    <row r="71" spans="2:7" x14ac:dyDescent="0.25">
      <c r="B71" t="s">
        <v>450</v>
      </c>
      <c r="C71" s="57" t="s">
        <v>443</v>
      </c>
      <c r="E71" s="53" t="str">
        <f>IF($F$69=C70,B70,IF($F$69=C77,B77,IF($F$69=C82,B82,IF($F$69=C89,B89,IF($F$69=C97,B97,"")))))</f>
        <v xml:space="preserve">A) Investiční aktivity na zlepšení technického stavu přírodních a kulturních památek přeshraničního významu s cílem dalšího využití přírodního a kulturního dědictví. </v>
      </c>
    </row>
    <row r="72" spans="2:7" x14ac:dyDescent="0.25">
      <c r="B72" t="s">
        <v>451</v>
      </c>
      <c r="C72" s="57" t="s">
        <v>443</v>
      </c>
      <c r="E72" s="53" t="str">
        <f>IF($F$69=C71,B71,IF($F$69=C78,B78,IF($F$69=C83,B83,IF($F$69=C90,B90,IF($F$69=C98,B98,"")))))</f>
        <v>B) Investiční a neinvestiční aktivity na zlepšení přístupu k přírodním a kulturním památkám (např. značení, odpočinkové zóny). V rámci Fondu malých projektů mohou být implementovány jako plnohodnotné aktivity.</v>
      </c>
    </row>
    <row r="73" spans="2:7" x14ac:dyDescent="0.25">
      <c r="B73" t="s">
        <v>452</v>
      </c>
      <c r="C73" s="57" t="s">
        <v>443</v>
      </c>
      <c r="E73" s="53" t="str">
        <f>IF($F$69=C72,B72,IF($F$69=C79,B79,IF($F$69=C84,B84,IF($F$69=C91,B91,IF($F$69=C99,B99,"")))))</f>
        <v>C) Plánování, příprava a budování cyklotras a turistických stezek s důrazem na zlepšení propojení kulturně a přírodně významných lokalit v přeshraničním regionu.</v>
      </c>
    </row>
    <row r="74" spans="2:7" x14ac:dyDescent="0.25">
      <c r="B74" t="s">
        <v>453</v>
      </c>
      <c r="C74" s="57" t="s">
        <v>443</v>
      </c>
      <c r="E74" s="53" t="str">
        <f>IF($F$69=C73,B73,IF($F$69=C80,B80,IF($F$69=C85,B85,IF($F$69=C92,B92,IF($F$69=C100,B100,"")))))</f>
        <v>D) Investiční aktivity na zvýšení dostupnosti lokalit s přírodními a kulturními památkami prostředníctvím zlepšení stavu ciest II. a III. triedy (rekonštrukcia vybraných cestných úsekov, zlepšenie kvality povrchu vozoviek, obnova existujúcich a vybudovanie nových cestných prvkov).</v>
      </c>
    </row>
    <row r="75" spans="2:7" x14ac:dyDescent="0.25">
      <c r="B75" t="s">
        <v>454</v>
      </c>
      <c r="C75" s="57" t="s">
        <v>443</v>
      </c>
      <c r="E75" s="53" t="str">
        <f>IF($F$69=C74,B74,IF($F$69=C81,B81,IF($F$69=C86,B86,IF($F$69=C93,B93,IF($F$69="3.1","","")))))</f>
        <v>E) Činnosti podporující tvorbu ucelených tematických produktů založených na využívaní přírodního a kulturního dědictví, tj. spojení více objektů kulturního a přírodního dědictví jako ucelených produktů pro návštěvníky.</v>
      </c>
    </row>
    <row r="76" spans="2:7" x14ac:dyDescent="0.25">
      <c r="B76" s="19" t="s">
        <v>455</v>
      </c>
      <c r="C76" s="58" t="s">
        <v>443</v>
      </c>
      <c r="E76" s="53" t="str">
        <f>IF($F$69=C75,B75,IF($F$69="1.2","",IF($F$69=C87,B87,IF($F$69=C94,B94,IF($F$69="3.1","","")))))</f>
        <v>F) Podpora zavádění služeb podporujících využívání potenciálu kulturního a přírodního dědictví.</v>
      </c>
    </row>
    <row r="77" spans="2:7" x14ac:dyDescent="0.25">
      <c r="B77" t="s">
        <v>456</v>
      </c>
      <c r="C77" s="59" t="s">
        <v>444</v>
      </c>
      <c r="E77" s="54" t="str">
        <f>IF($F$69=C76,B76,IF($F$69="1.2","",IF($F$69=C88,B88,IF($F$69=C95,B95,IF($F$69="3.1","","")))))</f>
        <v xml:space="preserve">G) Aktivity na prezentaci přírodního a kulturního dědictví. </v>
      </c>
    </row>
    <row r="78" spans="2:7" x14ac:dyDescent="0.25">
      <c r="B78" t="s">
        <v>457</v>
      </c>
      <c r="C78" s="60" t="s">
        <v>444</v>
      </c>
      <c r="E78" s="26"/>
    </row>
    <row r="79" spans="2:7" x14ac:dyDescent="0.25">
      <c r="B79" t="s">
        <v>458</v>
      </c>
      <c r="C79" s="61" t="s">
        <v>444</v>
      </c>
      <c r="E79" s="52" t="s">
        <v>1049</v>
      </c>
    </row>
    <row r="80" spans="2:7" x14ac:dyDescent="0.25">
      <c r="B80" t="s">
        <v>459</v>
      </c>
      <c r="C80" s="61" t="s">
        <v>444</v>
      </c>
      <c r="E80" s="53" t="s">
        <v>1050</v>
      </c>
      <c r="F80" s="25" t="s">
        <v>443</v>
      </c>
    </row>
    <row r="81" spans="2:6" x14ac:dyDescent="0.25">
      <c r="B81" s="19" t="s">
        <v>460</v>
      </c>
      <c r="C81" s="62" t="s">
        <v>444</v>
      </c>
      <c r="E81" s="53" t="s">
        <v>1051</v>
      </c>
      <c r="F81" s="25" t="s">
        <v>443</v>
      </c>
    </row>
    <row r="82" spans="2:6" x14ac:dyDescent="0.25">
      <c r="B82" t="s">
        <v>1274</v>
      </c>
      <c r="C82" s="57" t="s">
        <v>445</v>
      </c>
      <c r="E82" s="53" t="s">
        <v>1052</v>
      </c>
      <c r="F82" s="25" t="s">
        <v>443</v>
      </c>
    </row>
    <row r="83" spans="2:6" x14ac:dyDescent="0.25">
      <c r="B83" t="s">
        <v>1275</v>
      </c>
      <c r="C83" s="57" t="s">
        <v>445</v>
      </c>
      <c r="E83" s="53" t="s">
        <v>1053</v>
      </c>
      <c r="F83" s="25" t="s">
        <v>444</v>
      </c>
    </row>
    <row r="84" spans="2:6" x14ac:dyDescent="0.25">
      <c r="B84" t="s">
        <v>1276</v>
      </c>
      <c r="C84" s="57" t="s">
        <v>445</v>
      </c>
      <c r="E84" s="53" t="s">
        <v>1315</v>
      </c>
      <c r="F84" s="25" t="s">
        <v>445</v>
      </c>
    </row>
    <row r="85" spans="2:6" x14ac:dyDescent="0.25">
      <c r="B85" t="s">
        <v>1277</v>
      </c>
      <c r="C85" s="57" t="s">
        <v>445</v>
      </c>
      <c r="E85" s="53" t="s">
        <v>1316</v>
      </c>
      <c r="F85" s="25" t="s">
        <v>445</v>
      </c>
    </row>
    <row r="86" spans="2:6" x14ac:dyDescent="0.25">
      <c r="B86" t="s">
        <v>1278</v>
      </c>
      <c r="C86" s="57" t="s">
        <v>445</v>
      </c>
      <c r="E86" s="53" t="s">
        <v>1054</v>
      </c>
      <c r="F86" s="25" t="s">
        <v>446</v>
      </c>
    </row>
    <row r="87" spans="2:6" x14ac:dyDescent="0.25">
      <c r="B87" t="s">
        <v>1279</v>
      </c>
      <c r="C87" s="57" t="s">
        <v>445</v>
      </c>
      <c r="E87" s="53" t="s">
        <v>1055</v>
      </c>
      <c r="F87" s="25" t="s">
        <v>446</v>
      </c>
    </row>
    <row r="88" spans="2:6" x14ac:dyDescent="0.25">
      <c r="B88" s="19" t="s">
        <v>1280</v>
      </c>
      <c r="C88" s="58" t="s">
        <v>445</v>
      </c>
      <c r="E88" s="53" t="s">
        <v>1315</v>
      </c>
      <c r="F88" s="25" t="s">
        <v>447</v>
      </c>
    </row>
    <row r="89" spans="2:6" x14ac:dyDescent="0.25">
      <c r="B89" t="s">
        <v>468</v>
      </c>
      <c r="C89" s="57" t="s">
        <v>446</v>
      </c>
      <c r="E89" s="53" t="s">
        <v>1317</v>
      </c>
      <c r="F89" s="25" t="s">
        <v>447</v>
      </c>
    </row>
    <row r="90" spans="2:6" x14ac:dyDescent="0.25">
      <c r="B90" t="s">
        <v>469</v>
      </c>
      <c r="C90" s="57" t="s">
        <v>446</v>
      </c>
      <c r="E90" s="54" t="s">
        <v>1318</v>
      </c>
      <c r="F90" s="25" t="s">
        <v>447</v>
      </c>
    </row>
    <row r="91" spans="2:6" x14ac:dyDescent="0.25">
      <c r="B91" t="s">
        <v>470</v>
      </c>
      <c r="C91" s="57" t="s">
        <v>446</v>
      </c>
      <c r="E91" s="66" t="s">
        <v>1056</v>
      </c>
      <c r="F91" s="56" t="str">
        <f>LEFT(E69,3)</f>
        <v>2.1</v>
      </c>
    </row>
    <row r="92" spans="2:6" x14ac:dyDescent="0.25">
      <c r="B92" t="s">
        <v>471</v>
      </c>
      <c r="C92" s="57" t="s">
        <v>446</v>
      </c>
      <c r="E92" s="67" t="str">
        <f>IF($F$91=F80,E80,IF($F$91=F83,E83,IF($F$91=F84,E84,IF($F$91=F86,E86,IF($F$91=F88,E88,"")))))</f>
        <v>obyvatelé přeshraničního regionu</v>
      </c>
    </row>
    <row r="93" spans="2:6" x14ac:dyDescent="0.25">
      <c r="B93" t="s">
        <v>472</v>
      </c>
      <c r="C93" s="57" t="s">
        <v>446</v>
      </c>
      <c r="E93" s="53" t="str">
        <f>IF($F$91=F81,E81,IF($F$91=F85,E85,IF($F$91=F87,E87,IF($F$91=F89,E89,""))))</f>
        <v>návštěvníci přeshraničního regionu</v>
      </c>
    </row>
    <row r="94" spans="2:6" x14ac:dyDescent="0.25">
      <c r="B94" t="s">
        <v>473</v>
      </c>
      <c r="C94" s="57" t="s">
        <v>446</v>
      </c>
      <c r="E94" s="228" t="s">
        <v>1318</v>
      </c>
    </row>
    <row r="95" spans="2:6" x14ac:dyDescent="0.25">
      <c r="B95" t="s">
        <v>474</v>
      </c>
      <c r="C95" s="57" t="s">
        <v>446</v>
      </c>
    </row>
    <row r="96" spans="2:6" x14ac:dyDescent="0.25">
      <c r="B96" s="19" t="s">
        <v>475</v>
      </c>
      <c r="C96" s="58" t="s">
        <v>446</v>
      </c>
    </row>
    <row r="97" spans="2:6" x14ac:dyDescent="0.25">
      <c r="B97" t="s">
        <v>1308</v>
      </c>
      <c r="C97" s="57" t="s">
        <v>447</v>
      </c>
      <c r="E97" t="s">
        <v>1063</v>
      </c>
    </row>
    <row r="98" spans="2:6" x14ac:dyDescent="0.25">
      <c r="B98" t="s">
        <v>1309</v>
      </c>
      <c r="C98" s="57" t="s">
        <v>447</v>
      </c>
      <c r="D98" s="107"/>
      <c r="E98" t="s">
        <v>1274</v>
      </c>
      <c r="F98" s="53" t="s">
        <v>1259</v>
      </c>
    </row>
    <row r="99" spans="2:6" x14ac:dyDescent="0.25">
      <c r="B99" t="s">
        <v>1310</v>
      </c>
      <c r="C99" s="57" t="s">
        <v>447</v>
      </c>
      <c r="D99" s="107"/>
      <c r="E99" t="s">
        <v>1275</v>
      </c>
      <c r="F99" s="53" t="s">
        <v>1259</v>
      </c>
    </row>
    <row r="100" spans="2:6" x14ac:dyDescent="0.25">
      <c r="B100" t="s">
        <v>1311</v>
      </c>
      <c r="C100" s="57" t="s">
        <v>447</v>
      </c>
      <c r="D100" s="107"/>
      <c r="E100" t="s">
        <v>1276</v>
      </c>
      <c r="F100" s="53" t="s">
        <v>1259</v>
      </c>
    </row>
    <row r="101" spans="2:6" x14ac:dyDescent="0.25">
      <c r="D101" s="107"/>
      <c r="E101" t="s">
        <v>1278</v>
      </c>
      <c r="F101" s="53" t="s">
        <v>1259</v>
      </c>
    </row>
    <row r="102" spans="2:6" x14ac:dyDescent="0.25">
      <c r="D102" s="107"/>
      <c r="E102" t="s">
        <v>1279</v>
      </c>
      <c r="F102" s="53" t="s">
        <v>1259</v>
      </c>
    </row>
    <row r="103" spans="2:6" x14ac:dyDescent="0.25">
      <c r="B103" s="18" t="s">
        <v>1378</v>
      </c>
      <c r="D103" s="107"/>
      <c r="E103" s="19" t="s">
        <v>1280</v>
      </c>
      <c r="F103" s="53" t="s">
        <v>1259</v>
      </c>
    </row>
    <row r="104" spans="2:6" x14ac:dyDescent="0.25">
      <c r="B104" t="s">
        <v>1380</v>
      </c>
      <c r="D104" t="s">
        <v>1150</v>
      </c>
      <c r="E104" t="s">
        <v>1540</v>
      </c>
    </row>
    <row r="105" spans="2:6" x14ac:dyDescent="0.25">
      <c r="B105" t="s">
        <v>1381</v>
      </c>
      <c r="D105" t="s">
        <v>1150</v>
      </c>
      <c r="E105" t="s">
        <v>1541</v>
      </c>
    </row>
    <row r="106" spans="2:6" x14ac:dyDescent="0.25">
      <c r="B106" t="s">
        <v>1382</v>
      </c>
      <c r="D106" t="s">
        <v>1151</v>
      </c>
      <c r="E106" t="s">
        <v>1542</v>
      </c>
    </row>
    <row r="107" spans="2:6" x14ac:dyDescent="0.25">
      <c r="B107" t="s">
        <v>1545</v>
      </c>
      <c r="D107" t="s">
        <v>1150</v>
      </c>
      <c r="E107" t="s">
        <v>1543</v>
      </c>
    </row>
    <row r="108" spans="2:6" x14ac:dyDescent="0.25">
      <c r="B108" t="s">
        <v>7</v>
      </c>
      <c r="D108" t="s">
        <v>7</v>
      </c>
    </row>
    <row r="109" spans="2:6" x14ac:dyDescent="0.25">
      <c r="C109" s="18" t="s">
        <v>1205</v>
      </c>
      <c r="D109" s="18" t="s">
        <v>6</v>
      </c>
    </row>
    <row r="110" spans="2:6" x14ac:dyDescent="0.25">
      <c r="C110" t="s">
        <v>1150</v>
      </c>
      <c r="D110" s="23">
        <v>42738</v>
      </c>
    </row>
    <row r="111" spans="2:6" x14ac:dyDescent="0.25">
      <c r="C111" t="s">
        <v>7</v>
      </c>
      <c r="D111" s="23">
        <v>42769</v>
      </c>
    </row>
    <row r="112" spans="2:6" x14ac:dyDescent="0.25">
      <c r="D112" s="23">
        <v>42797</v>
      </c>
    </row>
    <row r="113" spans="3:3" x14ac:dyDescent="0.25">
      <c r="C113" s="18" t="s">
        <v>1454</v>
      </c>
    </row>
    <row r="114" spans="3:3" x14ac:dyDescent="0.25">
      <c r="C114" t="s">
        <v>82</v>
      </c>
    </row>
    <row r="115" spans="3:3" x14ac:dyDescent="0.25">
      <c r="C115" t="s">
        <v>84</v>
      </c>
    </row>
    <row r="116" spans="3:3" x14ac:dyDescent="0.25">
      <c r="C116" t="s">
        <v>83</v>
      </c>
    </row>
    <row r="117" spans="3:3" x14ac:dyDescent="0.25">
      <c r="C117" t="s">
        <v>1273</v>
      </c>
    </row>
    <row r="118" spans="3:3" x14ac:dyDescent="0.25">
      <c r="C118" t="s">
        <v>1272</v>
      </c>
    </row>
    <row r="119" spans="3:3" x14ac:dyDescent="0.25">
      <c r="C119" t="s">
        <v>1149</v>
      </c>
    </row>
  </sheetData>
  <sheetProtection selectLockedCells="1" selectUnlockedCells="1"/>
  <dataValidations count="1">
    <dataValidation type="list" allowBlank="1" showInputMessage="1" showErrorMessage="1" sqref="B109" xr:uid="{00000000-0002-0000-0300-000000000000}">
      <formula1>$B$104:$B$106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5">
    <tabColor rgb="FFFFFF00"/>
  </sheetPr>
  <dimension ref="A1:N686"/>
  <sheetViews>
    <sheetView topLeftCell="G1" zoomScaleNormal="100" workbookViewId="0">
      <selection activeCell="H10" sqref="H10"/>
    </sheetView>
  </sheetViews>
  <sheetFormatPr defaultRowHeight="15" x14ac:dyDescent="0.25"/>
  <cols>
    <col min="1" max="1" width="3.5703125" customWidth="1"/>
    <col min="2" max="2" width="33.28515625" bestFit="1" customWidth="1"/>
    <col min="3" max="4" width="41.7109375" customWidth="1"/>
    <col min="5" max="5" width="53.28515625" customWidth="1"/>
    <col min="6" max="6" width="88.140625" customWidth="1"/>
    <col min="7" max="7" width="40.28515625" customWidth="1"/>
    <col min="8" max="8" width="37.85546875" customWidth="1"/>
    <col min="9" max="9" width="60.140625" customWidth="1"/>
    <col min="10" max="10" width="25.42578125" customWidth="1"/>
    <col min="12" max="12" width="29" customWidth="1"/>
    <col min="13" max="13" width="20.28515625" customWidth="1"/>
    <col min="14" max="14" width="24.5703125" customWidth="1"/>
  </cols>
  <sheetData>
    <row r="1" spans="2:14" ht="18.75" x14ac:dyDescent="0.3">
      <c r="H1" s="223" t="s">
        <v>1668</v>
      </c>
      <c r="I1" s="223"/>
      <c r="L1" s="223" t="s">
        <v>1669</v>
      </c>
      <c r="M1" s="119"/>
      <c r="N1" s="119"/>
    </row>
    <row r="2" spans="2:14" ht="15.75" thickBot="1" x14ac:dyDescent="0.3">
      <c r="B2" s="28" t="s">
        <v>40</v>
      </c>
      <c r="C2" s="28" t="s">
        <v>480</v>
      </c>
      <c r="D2" s="28"/>
      <c r="E2" s="28" t="s">
        <v>89</v>
      </c>
      <c r="F2" s="28" t="s">
        <v>5</v>
      </c>
      <c r="G2" s="28" t="s">
        <v>482</v>
      </c>
      <c r="H2" s="210" t="s">
        <v>5</v>
      </c>
      <c r="I2" s="210" t="s">
        <v>482</v>
      </c>
      <c r="J2" s="169" t="s">
        <v>1634</v>
      </c>
    </row>
    <row r="3" spans="2:14" ht="18.75" x14ac:dyDescent="0.3">
      <c r="B3" s="29" t="s">
        <v>41</v>
      </c>
      <c r="C3" s="30" t="s">
        <v>46</v>
      </c>
      <c r="D3" s="30"/>
      <c r="E3" s="29" t="s">
        <v>449</v>
      </c>
      <c r="F3" s="29" t="s">
        <v>649</v>
      </c>
      <c r="G3" s="209" t="s">
        <v>91</v>
      </c>
      <c r="H3" s="212" t="s">
        <v>1427</v>
      </c>
      <c r="I3" s="213" t="s">
        <v>1428</v>
      </c>
      <c r="J3" s="214" t="s">
        <v>1150</v>
      </c>
      <c r="K3" s="222" t="s">
        <v>1667</v>
      </c>
    </row>
    <row r="4" spans="2:14" x14ac:dyDescent="0.25">
      <c r="B4" s="29" t="s">
        <v>41</v>
      </c>
      <c r="C4" s="30" t="s">
        <v>46</v>
      </c>
      <c r="D4" s="30"/>
      <c r="E4" s="29" t="s">
        <v>449</v>
      </c>
      <c r="F4" s="29" t="s">
        <v>650</v>
      </c>
      <c r="G4" s="209" t="s">
        <v>91</v>
      </c>
      <c r="H4" s="215" t="s">
        <v>1319</v>
      </c>
      <c r="I4" s="29" t="s">
        <v>1428</v>
      </c>
      <c r="J4" s="216" t="s">
        <v>1150</v>
      </c>
    </row>
    <row r="5" spans="2:14" x14ac:dyDescent="0.25">
      <c r="B5" s="29" t="s">
        <v>41</v>
      </c>
      <c r="C5" s="30" t="s">
        <v>46</v>
      </c>
      <c r="D5" s="30"/>
      <c r="E5" s="29" t="s">
        <v>449</v>
      </c>
      <c r="F5" s="29" t="s">
        <v>651</v>
      </c>
      <c r="G5" s="209" t="s">
        <v>91</v>
      </c>
      <c r="H5" s="215" t="s">
        <v>1320</v>
      </c>
      <c r="I5" s="29" t="s">
        <v>1428</v>
      </c>
      <c r="J5" s="216" t="s">
        <v>1150</v>
      </c>
    </row>
    <row r="6" spans="2:14" x14ac:dyDescent="0.25">
      <c r="B6" s="29" t="s">
        <v>41</v>
      </c>
      <c r="C6" s="30" t="s">
        <v>46</v>
      </c>
      <c r="D6" s="30"/>
      <c r="E6" s="29" t="s">
        <v>449</v>
      </c>
      <c r="F6" s="29" t="s">
        <v>652</v>
      </c>
      <c r="G6" s="209" t="s">
        <v>91</v>
      </c>
      <c r="H6" s="215" t="s">
        <v>1321</v>
      </c>
      <c r="I6" s="29" t="s">
        <v>1428</v>
      </c>
      <c r="J6" s="216" t="s">
        <v>1150</v>
      </c>
    </row>
    <row r="7" spans="2:14" x14ac:dyDescent="0.25">
      <c r="B7" s="29" t="s">
        <v>41</v>
      </c>
      <c r="C7" s="30" t="s">
        <v>46</v>
      </c>
      <c r="D7" s="30"/>
      <c r="E7" s="29" t="s">
        <v>449</v>
      </c>
      <c r="F7" s="29" t="s">
        <v>653</v>
      </c>
      <c r="G7" s="209" t="s">
        <v>96</v>
      </c>
      <c r="H7" s="215" t="s">
        <v>1322</v>
      </c>
      <c r="I7" s="29" t="s">
        <v>1428</v>
      </c>
      <c r="J7" s="216" t="s">
        <v>1150</v>
      </c>
    </row>
    <row r="8" spans="2:14" x14ac:dyDescent="0.25">
      <c r="B8" s="29" t="s">
        <v>41</v>
      </c>
      <c r="C8" s="30" t="s">
        <v>46</v>
      </c>
      <c r="D8" s="30"/>
      <c r="E8" s="29" t="s">
        <v>449</v>
      </c>
      <c r="F8" s="29" t="s">
        <v>654</v>
      </c>
      <c r="G8" s="209" t="s">
        <v>96</v>
      </c>
      <c r="H8" s="217" t="s">
        <v>1662</v>
      </c>
      <c r="I8" s="29" t="s">
        <v>1428</v>
      </c>
      <c r="J8" s="216" t="s">
        <v>1150</v>
      </c>
      <c r="L8" s="207" t="s">
        <v>1325</v>
      </c>
      <c r="M8" s="207" t="s">
        <v>7</v>
      </c>
      <c r="N8" s="179" t="s">
        <v>7</v>
      </c>
    </row>
    <row r="9" spans="2:14" x14ac:dyDescent="0.25">
      <c r="B9" s="29" t="s">
        <v>41</v>
      </c>
      <c r="C9" s="30" t="s">
        <v>46</v>
      </c>
      <c r="D9" s="30"/>
      <c r="E9" s="29" t="s">
        <v>449</v>
      </c>
      <c r="F9" s="29" t="s">
        <v>655</v>
      </c>
      <c r="G9" s="209" t="s">
        <v>96</v>
      </c>
      <c r="H9" s="215" t="s">
        <v>1324</v>
      </c>
      <c r="I9" s="29" t="s">
        <v>7</v>
      </c>
      <c r="J9" s="218" t="s">
        <v>7</v>
      </c>
      <c r="L9" s="207" t="s">
        <v>1326</v>
      </c>
      <c r="M9" s="207" t="s">
        <v>7</v>
      </c>
      <c r="N9" s="179" t="s">
        <v>7</v>
      </c>
    </row>
    <row r="10" spans="2:14" x14ac:dyDescent="0.25">
      <c r="B10" s="29" t="s">
        <v>41</v>
      </c>
      <c r="C10" s="30" t="s">
        <v>46</v>
      </c>
      <c r="D10" s="30"/>
      <c r="E10" s="29" t="s">
        <v>449</v>
      </c>
      <c r="F10" s="29" t="s">
        <v>656</v>
      </c>
      <c r="G10" s="209" t="s">
        <v>100</v>
      </c>
      <c r="H10" s="215" t="s">
        <v>1643</v>
      </c>
      <c r="I10" s="29" t="s">
        <v>7</v>
      </c>
      <c r="J10" s="218" t="s">
        <v>7</v>
      </c>
    </row>
    <row r="11" spans="2:14" x14ac:dyDescent="0.25">
      <c r="B11" s="29" t="s">
        <v>41</v>
      </c>
      <c r="C11" s="30" t="s">
        <v>46</v>
      </c>
      <c r="D11" s="30"/>
      <c r="E11" s="29" t="s">
        <v>449</v>
      </c>
      <c r="F11" s="29" t="s">
        <v>657</v>
      </c>
      <c r="G11" s="209" t="s">
        <v>100</v>
      </c>
      <c r="H11" s="215" t="s">
        <v>1644</v>
      </c>
      <c r="I11" s="29" t="s">
        <v>7</v>
      </c>
      <c r="J11" s="218" t="s">
        <v>7</v>
      </c>
    </row>
    <row r="12" spans="2:14" x14ac:dyDescent="0.25">
      <c r="B12" s="29" t="s">
        <v>41</v>
      </c>
      <c r="C12" s="30" t="s">
        <v>46</v>
      </c>
      <c r="D12" s="30"/>
      <c r="E12" s="29" t="s">
        <v>449</v>
      </c>
      <c r="F12" s="29" t="s">
        <v>658</v>
      </c>
      <c r="G12" s="209" t="s">
        <v>100</v>
      </c>
      <c r="H12" s="215" t="s">
        <v>1645</v>
      </c>
      <c r="I12" s="29" t="s">
        <v>7</v>
      </c>
      <c r="J12" s="218" t="s">
        <v>7</v>
      </c>
    </row>
    <row r="13" spans="2:14" x14ac:dyDescent="0.25">
      <c r="B13" s="29" t="s">
        <v>41</v>
      </c>
      <c r="C13" s="30" t="s">
        <v>46</v>
      </c>
      <c r="D13" s="30"/>
      <c r="E13" s="29" t="s">
        <v>449</v>
      </c>
      <c r="F13" s="29" t="s">
        <v>659</v>
      </c>
      <c r="G13" s="209" t="s">
        <v>7</v>
      </c>
      <c r="H13" s="215" t="s">
        <v>1330</v>
      </c>
      <c r="I13" s="29" t="s">
        <v>1428</v>
      </c>
      <c r="J13" s="216" t="s">
        <v>1150</v>
      </c>
    </row>
    <row r="14" spans="2:14" x14ac:dyDescent="0.25">
      <c r="B14" s="29" t="s">
        <v>41</v>
      </c>
      <c r="C14" s="30" t="s">
        <v>46</v>
      </c>
      <c r="D14" s="30"/>
      <c r="E14" s="29" t="s">
        <v>449</v>
      </c>
      <c r="F14" s="29" t="s">
        <v>660</v>
      </c>
      <c r="G14" s="209" t="s">
        <v>7</v>
      </c>
      <c r="H14" s="217" t="s">
        <v>1664</v>
      </c>
      <c r="I14" s="29" t="s">
        <v>1428</v>
      </c>
      <c r="J14" s="216" t="s">
        <v>1150</v>
      </c>
    </row>
    <row r="15" spans="2:14" x14ac:dyDescent="0.25">
      <c r="B15" s="29" t="s">
        <v>41</v>
      </c>
      <c r="C15" s="30" t="s">
        <v>46</v>
      </c>
      <c r="D15" s="30"/>
      <c r="E15" s="29" t="s">
        <v>449</v>
      </c>
      <c r="F15" s="29" t="s">
        <v>661</v>
      </c>
      <c r="G15" s="209" t="s">
        <v>7</v>
      </c>
      <c r="H15" s="215" t="s">
        <v>1663</v>
      </c>
      <c r="I15" s="29" t="s">
        <v>1428</v>
      </c>
      <c r="J15" s="216" t="s">
        <v>1150</v>
      </c>
    </row>
    <row r="16" spans="2:14" x14ac:dyDescent="0.25">
      <c r="B16" s="29" t="s">
        <v>41</v>
      </c>
      <c r="C16" s="30" t="s">
        <v>46</v>
      </c>
      <c r="D16" s="30"/>
      <c r="E16" s="29" t="s">
        <v>449</v>
      </c>
      <c r="F16" s="29" t="s">
        <v>662</v>
      </c>
      <c r="G16" s="209" t="s">
        <v>7</v>
      </c>
      <c r="H16" s="217" t="s">
        <v>1333</v>
      </c>
      <c r="I16" s="29" t="s">
        <v>1428</v>
      </c>
      <c r="J16" s="216" t="s">
        <v>1150</v>
      </c>
    </row>
    <row r="17" spans="2:14" x14ac:dyDescent="0.25">
      <c r="B17" s="29" t="s">
        <v>41</v>
      </c>
      <c r="C17" s="30" t="s">
        <v>46</v>
      </c>
      <c r="D17" s="30"/>
      <c r="E17" s="29" t="s">
        <v>449</v>
      </c>
      <c r="F17" s="29" t="s">
        <v>663</v>
      </c>
      <c r="G17" s="209" t="s">
        <v>7</v>
      </c>
      <c r="H17" s="215" t="s">
        <v>1337</v>
      </c>
      <c r="I17" s="29" t="s">
        <v>1428</v>
      </c>
      <c r="J17" s="216" t="s">
        <v>1150</v>
      </c>
    </row>
    <row r="18" spans="2:14" x14ac:dyDescent="0.25">
      <c r="B18" s="29" t="s">
        <v>41</v>
      </c>
      <c r="C18" s="30" t="s">
        <v>46</v>
      </c>
      <c r="D18" s="30"/>
      <c r="E18" s="29" t="s">
        <v>449</v>
      </c>
      <c r="F18" s="29" t="s">
        <v>664</v>
      </c>
      <c r="G18" s="209" t="s">
        <v>7</v>
      </c>
      <c r="H18" s="215" t="s">
        <v>1335</v>
      </c>
      <c r="I18" s="29" t="s">
        <v>7</v>
      </c>
      <c r="J18" s="218" t="s">
        <v>7</v>
      </c>
    </row>
    <row r="19" spans="2:14" x14ac:dyDescent="0.25">
      <c r="B19" s="29" t="s">
        <v>41</v>
      </c>
      <c r="C19" s="30" t="s">
        <v>46</v>
      </c>
      <c r="D19" s="30"/>
      <c r="E19" s="29" t="s">
        <v>449</v>
      </c>
      <c r="F19" s="29" t="s">
        <v>665</v>
      </c>
      <c r="G19" s="209" t="s">
        <v>7</v>
      </c>
      <c r="H19" s="215" t="s">
        <v>1646</v>
      </c>
      <c r="I19" s="29" t="s">
        <v>7</v>
      </c>
      <c r="J19" s="218" t="s">
        <v>7</v>
      </c>
      <c r="L19" s="207" t="s">
        <v>1334</v>
      </c>
      <c r="M19" s="207" t="s">
        <v>7</v>
      </c>
      <c r="N19" s="179" t="s">
        <v>7</v>
      </c>
    </row>
    <row r="20" spans="2:14" x14ac:dyDescent="0.25">
      <c r="B20" s="29" t="s">
        <v>41</v>
      </c>
      <c r="C20" s="30" t="s">
        <v>46</v>
      </c>
      <c r="D20" s="30"/>
      <c r="E20" s="29" t="s">
        <v>450</v>
      </c>
      <c r="F20" s="29" t="s">
        <v>666</v>
      </c>
      <c r="G20" s="209" t="s">
        <v>91</v>
      </c>
      <c r="H20" s="215" t="s">
        <v>1647</v>
      </c>
      <c r="I20" s="29" t="s">
        <v>7</v>
      </c>
      <c r="J20" s="218" t="s">
        <v>7</v>
      </c>
      <c r="L20" s="207" t="s">
        <v>1338</v>
      </c>
      <c r="M20" s="207" t="s">
        <v>7</v>
      </c>
      <c r="N20" s="179" t="s">
        <v>7</v>
      </c>
    </row>
    <row r="21" spans="2:14" x14ac:dyDescent="0.25">
      <c r="B21" s="29" t="s">
        <v>41</v>
      </c>
      <c r="C21" s="30" t="s">
        <v>46</v>
      </c>
      <c r="D21" s="30"/>
      <c r="E21" s="29" t="s">
        <v>450</v>
      </c>
      <c r="F21" s="29" t="s">
        <v>667</v>
      </c>
      <c r="G21" s="209" t="s">
        <v>91</v>
      </c>
      <c r="H21" s="215" t="s">
        <v>1648</v>
      </c>
      <c r="I21" s="29" t="s">
        <v>7</v>
      </c>
      <c r="J21" s="218" t="s">
        <v>7</v>
      </c>
    </row>
    <row r="22" spans="2:14" x14ac:dyDescent="0.25">
      <c r="B22" s="29" t="s">
        <v>41</v>
      </c>
      <c r="C22" s="30" t="s">
        <v>46</v>
      </c>
      <c r="D22" s="30"/>
      <c r="E22" s="29" t="s">
        <v>450</v>
      </c>
      <c r="F22" s="29" t="s">
        <v>668</v>
      </c>
      <c r="G22" s="209" t="s">
        <v>91</v>
      </c>
      <c r="H22" s="215" t="s">
        <v>1649</v>
      </c>
      <c r="I22" s="29" t="s">
        <v>7</v>
      </c>
      <c r="J22" s="218" t="s">
        <v>7</v>
      </c>
      <c r="L22" s="207" t="s">
        <v>1344</v>
      </c>
      <c r="M22" s="207" t="s">
        <v>7</v>
      </c>
      <c r="N22" s="179" t="s">
        <v>7</v>
      </c>
    </row>
    <row r="23" spans="2:14" x14ac:dyDescent="0.25">
      <c r="B23" s="29" t="s">
        <v>41</v>
      </c>
      <c r="C23" s="30" t="s">
        <v>46</v>
      </c>
      <c r="D23" s="30"/>
      <c r="E23" s="29" t="s">
        <v>450</v>
      </c>
      <c r="F23" s="29" t="s">
        <v>669</v>
      </c>
      <c r="G23" s="209" t="s">
        <v>91</v>
      </c>
      <c r="H23" s="215" t="s">
        <v>1650</v>
      </c>
      <c r="I23" s="29" t="s">
        <v>7</v>
      </c>
      <c r="J23" s="218" t="s">
        <v>7</v>
      </c>
      <c r="L23" s="207" t="s">
        <v>1345</v>
      </c>
      <c r="M23" s="207" t="s">
        <v>7</v>
      </c>
      <c r="N23" s="179" t="s">
        <v>7</v>
      </c>
    </row>
    <row r="24" spans="2:14" x14ac:dyDescent="0.25">
      <c r="B24" s="29" t="s">
        <v>41</v>
      </c>
      <c r="C24" s="30" t="s">
        <v>46</v>
      </c>
      <c r="D24" s="30"/>
      <c r="E24" s="29" t="s">
        <v>450</v>
      </c>
      <c r="F24" s="29" t="s">
        <v>670</v>
      </c>
      <c r="G24" s="209" t="s">
        <v>91</v>
      </c>
      <c r="H24" s="215" t="s">
        <v>1341</v>
      </c>
      <c r="I24" s="29" t="s">
        <v>1429</v>
      </c>
      <c r="J24" s="216" t="s">
        <v>1151</v>
      </c>
      <c r="L24" s="207" t="s">
        <v>1346</v>
      </c>
      <c r="M24" s="207" t="s">
        <v>7</v>
      </c>
      <c r="N24" s="179" t="s">
        <v>7</v>
      </c>
    </row>
    <row r="25" spans="2:14" x14ac:dyDescent="0.25">
      <c r="B25" s="29" t="s">
        <v>41</v>
      </c>
      <c r="C25" s="30" t="s">
        <v>46</v>
      </c>
      <c r="D25" s="30"/>
      <c r="E25" s="29" t="s">
        <v>450</v>
      </c>
      <c r="F25" s="29" t="s">
        <v>671</v>
      </c>
      <c r="G25" s="209" t="s">
        <v>91</v>
      </c>
      <c r="H25" s="217" t="s">
        <v>1665</v>
      </c>
      <c r="I25" s="29" t="s">
        <v>1429</v>
      </c>
      <c r="J25" s="216" t="s">
        <v>1151</v>
      </c>
      <c r="L25" s="207" t="s">
        <v>1348</v>
      </c>
      <c r="M25" s="207" t="s">
        <v>7</v>
      </c>
      <c r="N25" s="179" t="s">
        <v>7</v>
      </c>
    </row>
    <row r="26" spans="2:14" x14ac:dyDescent="0.25">
      <c r="B26" s="29" t="s">
        <v>41</v>
      </c>
      <c r="C26" s="30" t="s">
        <v>46</v>
      </c>
      <c r="D26" s="30"/>
      <c r="E26" s="29" t="s">
        <v>450</v>
      </c>
      <c r="F26" s="29" t="s">
        <v>672</v>
      </c>
      <c r="G26" s="209" t="s">
        <v>96</v>
      </c>
      <c r="H26" s="215" t="s">
        <v>1343</v>
      </c>
      <c r="I26" s="29" t="s">
        <v>7</v>
      </c>
      <c r="J26" s="218" t="s">
        <v>7</v>
      </c>
    </row>
    <row r="27" spans="2:14" x14ac:dyDescent="0.25">
      <c r="B27" s="29" t="s">
        <v>41</v>
      </c>
      <c r="C27" s="30" t="s">
        <v>46</v>
      </c>
      <c r="D27" s="30"/>
      <c r="E27" s="29" t="s">
        <v>450</v>
      </c>
      <c r="F27" s="29" t="s">
        <v>673</v>
      </c>
      <c r="G27" s="209" t="s">
        <v>96</v>
      </c>
      <c r="H27" s="215" t="s">
        <v>1651</v>
      </c>
      <c r="I27" s="29" t="s">
        <v>7</v>
      </c>
      <c r="J27" s="218" t="s">
        <v>7</v>
      </c>
      <c r="L27" s="207" t="s">
        <v>865</v>
      </c>
      <c r="M27" s="207" t="s">
        <v>282</v>
      </c>
      <c r="N27" s="208" t="s">
        <v>1151</v>
      </c>
    </row>
    <row r="28" spans="2:14" x14ac:dyDescent="0.25">
      <c r="B28" s="29" t="s">
        <v>41</v>
      </c>
      <c r="C28" s="30" t="s">
        <v>46</v>
      </c>
      <c r="D28" s="30"/>
      <c r="E28" s="29" t="s">
        <v>450</v>
      </c>
      <c r="F28" s="29" t="s">
        <v>674</v>
      </c>
      <c r="G28" s="209" t="s">
        <v>96</v>
      </c>
      <c r="H28" s="215" t="s">
        <v>1652</v>
      </c>
      <c r="I28" s="29" t="s">
        <v>7</v>
      </c>
      <c r="J28" s="218" t="s">
        <v>7</v>
      </c>
      <c r="L28" s="207" t="s">
        <v>866</v>
      </c>
      <c r="M28" s="207" t="s">
        <v>282</v>
      </c>
      <c r="N28" s="208" t="s">
        <v>1151</v>
      </c>
    </row>
    <row r="29" spans="2:14" x14ac:dyDescent="0.25">
      <c r="B29" s="29" t="s">
        <v>41</v>
      </c>
      <c r="C29" s="30" t="s">
        <v>46</v>
      </c>
      <c r="D29" s="30"/>
      <c r="E29" s="29" t="s">
        <v>450</v>
      </c>
      <c r="F29" s="29" t="s">
        <v>675</v>
      </c>
      <c r="G29" s="209" t="s">
        <v>96</v>
      </c>
      <c r="H29" s="215" t="s">
        <v>1653</v>
      </c>
      <c r="I29" s="29" t="s">
        <v>7</v>
      </c>
      <c r="J29" s="218" t="s">
        <v>7</v>
      </c>
      <c r="L29" s="207" t="s">
        <v>867</v>
      </c>
      <c r="M29" s="207" t="s">
        <v>282</v>
      </c>
      <c r="N29" s="208" t="s">
        <v>1151</v>
      </c>
    </row>
    <row r="30" spans="2:14" x14ac:dyDescent="0.25">
      <c r="B30" s="29" t="s">
        <v>41</v>
      </c>
      <c r="C30" s="30" t="s">
        <v>46</v>
      </c>
      <c r="D30" s="30"/>
      <c r="E30" s="29" t="s">
        <v>450</v>
      </c>
      <c r="F30" s="29" t="s">
        <v>676</v>
      </c>
      <c r="G30" s="209" t="s">
        <v>96</v>
      </c>
      <c r="H30" s="217" t="s">
        <v>1666</v>
      </c>
      <c r="I30" s="29" t="s">
        <v>7</v>
      </c>
      <c r="J30" s="218" t="s">
        <v>7</v>
      </c>
      <c r="L30" s="207" t="s">
        <v>868</v>
      </c>
      <c r="M30" s="207" t="s">
        <v>7</v>
      </c>
      <c r="N30" s="207" t="s">
        <v>7</v>
      </c>
    </row>
    <row r="31" spans="2:14" x14ac:dyDescent="0.25">
      <c r="B31" s="29" t="s">
        <v>41</v>
      </c>
      <c r="C31" s="30" t="s">
        <v>46</v>
      </c>
      <c r="D31" s="30"/>
      <c r="E31" s="29" t="s">
        <v>450</v>
      </c>
      <c r="F31" s="29" t="s">
        <v>677</v>
      </c>
      <c r="G31" s="209" t="s">
        <v>96</v>
      </c>
      <c r="H31" s="215" t="s">
        <v>1654</v>
      </c>
      <c r="I31" s="29" t="s">
        <v>7</v>
      </c>
      <c r="J31" s="218" t="s">
        <v>7</v>
      </c>
      <c r="L31" s="207" t="s">
        <v>869</v>
      </c>
      <c r="M31" s="207" t="s">
        <v>7</v>
      </c>
      <c r="N31" s="207" t="s">
        <v>7</v>
      </c>
    </row>
    <row r="32" spans="2:14" x14ac:dyDescent="0.25">
      <c r="B32" s="29" t="s">
        <v>41</v>
      </c>
      <c r="C32" s="30" t="s">
        <v>46</v>
      </c>
      <c r="D32" s="30"/>
      <c r="E32" s="29" t="s">
        <v>450</v>
      </c>
      <c r="F32" s="29" t="s">
        <v>678</v>
      </c>
      <c r="G32" s="209" t="s">
        <v>100</v>
      </c>
      <c r="H32" s="215" t="s">
        <v>1352</v>
      </c>
      <c r="I32" s="29" t="s">
        <v>1430</v>
      </c>
      <c r="J32" s="216" t="s">
        <v>1150</v>
      </c>
      <c r="L32" s="207" t="s">
        <v>870</v>
      </c>
      <c r="M32" s="207" t="s">
        <v>7</v>
      </c>
      <c r="N32" s="207" t="s">
        <v>7</v>
      </c>
    </row>
    <row r="33" spans="2:14" x14ac:dyDescent="0.25">
      <c r="B33" s="29" t="s">
        <v>41</v>
      </c>
      <c r="C33" s="30" t="s">
        <v>46</v>
      </c>
      <c r="D33" s="30"/>
      <c r="E33" s="29" t="s">
        <v>450</v>
      </c>
      <c r="F33" s="29" t="s">
        <v>679</v>
      </c>
      <c r="G33" s="209" t="s">
        <v>7</v>
      </c>
      <c r="H33" s="215" t="s">
        <v>1353</v>
      </c>
      <c r="I33" s="29" t="s">
        <v>1430</v>
      </c>
      <c r="J33" s="216" t="s">
        <v>1150</v>
      </c>
      <c r="L33" s="207" t="s">
        <v>871</v>
      </c>
      <c r="M33" s="207" t="s">
        <v>7</v>
      </c>
      <c r="N33" s="207" t="s">
        <v>7</v>
      </c>
    </row>
    <row r="34" spans="2:14" x14ac:dyDescent="0.25">
      <c r="B34" s="29" t="s">
        <v>41</v>
      </c>
      <c r="C34" s="30" t="s">
        <v>46</v>
      </c>
      <c r="D34" s="30"/>
      <c r="E34" s="29" t="s">
        <v>450</v>
      </c>
      <c r="F34" s="29" t="s">
        <v>680</v>
      </c>
      <c r="G34" s="209" t="s">
        <v>7</v>
      </c>
      <c r="H34" s="215" t="s">
        <v>1354</v>
      </c>
      <c r="I34" s="29" t="s">
        <v>1430</v>
      </c>
      <c r="J34" s="216" t="s">
        <v>1150</v>
      </c>
      <c r="L34" s="207" t="s">
        <v>872</v>
      </c>
      <c r="M34" s="207" t="s">
        <v>7</v>
      </c>
      <c r="N34" s="207" t="s">
        <v>7</v>
      </c>
    </row>
    <row r="35" spans="2:14" x14ac:dyDescent="0.25">
      <c r="B35" s="29" t="s">
        <v>41</v>
      </c>
      <c r="C35" s="30" t="s">
        <v>46</v>
      </c>
      <c r="D35" s="30"/>
      <c r="E35" s="29" t="s">
        <v>450</v>
      </c>
      <c r="F35" s="29" t="s">
        <v>681</v>
      </c>
      <c r="G35" s="209" t="s">
        <v>7</v>
      </c>
      <c r="H35" s="215" t="s">
        <v>1408</v>
      </c>
      <c r="I35" s="29" t="s">
        <v>1430</v>
      </c>
      <c r="J35" s="216" t="s">
        <v>1150</v>
      </c>
      <c r="L35" s="207" t="s">
        <v>873</v>
      </c>
      <c r="M35" s="207" t="s">
        <v>7</v>
      </c>
      <c r="N35" s="207" t="s">
        <v>7</v>
      </c>
    </row>
    <row r="36" spans="2:14" x14ac:dyDescent="0.25">
      <c r="B36" s="29" t="s">
        <v>41</v>
      </c>
      <c r="C36" s="30" t="s">
        <v>46</v>
      </c>
      <c r="D36" s="30"/>
      <c r="E36" s="29" t="s">
        <v>450</v>
      </c>
      <c r="F36" s="29" t="s">
        <v>682</v>
      </c>
      <c r="G36" s="209" t="s">
        <v>7</v>
      </c>
      <c r="H36" s="215" t="s">
        <v>1355</v>
      </c>
      <c r="I36" s="29" t="s">
        <v>1430</v>
      </c>
      <c r="J36" s="216" t="s">
        <v>1150</v>
      </c>
      <c r="L36" s="207" t="s">
        <v>874</v>
      </c>
      <c r="M36" s="207" t="s">
        <v>7</v>
      </c>
      <c r="N36" s="207" t="s">
        <v>7</v>
      </c>
    </row>
    <row r="37" spans="2:14" x14ac:dyDescent="0.25">
      <c r="B37" s="29" t="s">
        <v>41</v>
      </c>
      <c r="C37" s="30" t="s">
        <v>46</v>
      </c>
      <c r="D37" s="30"/>
      <c r="E37" s="29" t="s">
        <v>450</v>
      </c>
      <c r="F37" s="29" t="s">
        <v>683</v>
      </c>
      <c r="G37" s="209" t="s">
        <v>7</v>
      </c>
      <c r="H37" s="215" t="s">
        <v>1356</v>
      </c>
      <c r="I37" s="29" t="s">
        <v>7</v>
      </c>
      <c r="J37" s="218" t="s">
        <v>7</v>
      </c>
    </row>
    <row r="38" spans="2:14" x14ac:dyDescent="0.25">
      <c r="B38" s="29" t="s">
        <v>41</v>
      </c>
      <c r="C38" s="30" t="s">
        <v>46</v>
      </c>
      <c r="D38" s="30"/>
      <c r="E38" s="29" t="s">
        <v>451</v>
      </c>
      <c r="F38" s="29" t="s">
        <v>684</v>
      </c>
      <c r="G38" s="209" t="s">
        <v>100</v>
      </c>
      <c r="H38" s="215" t="s">
        <v>1655</v>
      </c>
      <c r="I38" s="29" t="s">
        <v>7</v>
      </c>
      <c r="J38" s="218" t="s">
        <v>7</v>
      </c>
      <c r="L38" s="207" t="s">
        <v>1409</v>
      </c>
      <c r="M38" s="207" t="s">
        <v>7</v>
      </c>
      <c r="N38" s="207" t="s">
        <v>7</v>
      </c>
    </row>
    <row r="39" spans="2:14" x14ac:dyDescent="0.25">
      <c r="B39" s="29" t="s">
        <v>41</v>
      </c>
      <c r="C39" s="30" t="s">
        <v>46</v>
      </c>
      <c r="D39" s="30"/>
      <c r="E39" s="29" t="s">
        <v>451</v>
      </c>
      <c r="F39" s="29" t="s">
        <v>685</v>
      </c>
      <c r="G39" s="209" t="s">
        <v>100</v>
      </c>
      <c r="H39" s="215" t="s">
        <v>1656</v>
      </c>
      <c r="I39" s="29" t="s">
        <v>7</v>
      </c>
      <c r="J39" s="218" t="s">
        <v>7</v>
      </c>
      <c r="L39" s="207" t="s">
        <v>1357</v>
      </c>
      <c r="M39" s="207" t="s">
        <v>7</v>
      </c>
      <c r="N39" s="207" t="s">
        <v>7</v>
      </c>
    </row>
    <row r="40" spans="2:14" x14ac:dyDescent="0.25">
      <c r="B40" s="29" t="s">
        <v>41</v>
      </c>
      <c r="C40" s="30" t="s">
        <v>46</v>
      </c>
      <c r="D40" s="30"/>
      <c r="E40" s="29" t="s">
        <v>451</v>
      </c>
      <c r="F40" s="29" t="s">
        <v>686</v>
      </c>
      <c r="G40" s="209" t="s">
        <v>91</v>
      </c>
      <c r="H40" s="215" t="s">
        <v>1657</v>
      </c>
      <c r="I40" s="29" t="s">
        <v>7</v>
      </c>
      <c r="J40" s="218" t="s">
        <v>7</v>
      </c>
      <c r="L40" s="207" t="s">
        <v>1358</v>
      </c>
      <c r="M40" s="207" t="s">
        <v>7</v>
      </c>
      <c r="N40" s="207" t="s">
        <v>7</v>
      </c>
    </row>
    <row r="41" spans="2:14" x14ac:dyDescent="0.25">
      <c r="B41" s="29" t="s">
        <v>41</v>
      </c>
      <c r="C41" s="30" t="s">
        <v>46</v>
      </c>
      <c r="D41" s="30"/>
      <c r="E41" s="29" t="s">
        <v>451</v>
      </c>
      <c r="F41" s="29" t="s">
        <v>687</v>
      </c>
      <c r="G41" s="209" t="s">
        <v>7</v>
      </c>
      <c r="H41" s="215" t="s">
        <v>1658</v>
      </c>
      <c r="I41" s="29" t="s">
        <v>7</v>
      </c>
      <c r="J41" s="218" t="s">
        <v>7</v>
      </c>
    </row>
    <row r="42" spans="2:14" x14ac:dyDescent="0.25">
      <c r="B42" s="29" t="s">
        <v>41</v>
      </c>
      <c r="C42" s="30" t="s">
        <v>46</v>
      </c>
      <c r="D42" s="30"/>
      <c r="E42" s="29" t="s">
        <v>451</v>
      </c>
      <c r="F42" s="29" t="s">
        <v>688</v>
      </c>
      <c r="G42" s="209" t="s">
        <v>7</v>
      </c>
      <c r="H42" s="215" t="s">
        <v>1363</v>
      </c>
      <c r="I42" s="29" t="s">
        <v>1430</v>
      </c>
      <c r="J42" s="216" t="s">
        <v>1150</v>
      </c>
    </row>
    <row r="43" spans="2:14" x14ac:dyDescent="0.25">
      <c r="B43" s="29" t="s">
        <v>41</v>
      </c>
      <c r="C43" s="30" t="s">
        <v>46</v>
      </c>
      <c r="D43" s="30"/>
      <c r="E43" s="29" t="s">
        <v>451</v>
      </c>
      <c r="F43" s="29" t="s">
        <v>689</v>
      </c>
      <c r="G43" s="209" t="s">
        <v>7</v>
      </c>
      <c r="H43" s="215" t="s">
        <v>1364</v>
      </c>
      <c r="I43" s="29" t="s">
        <v>1430</v>
      </c>
      <c r="J43" s="216" t="s">
        <v>1150</v>
      </c>
      <c r="L43" s="207" t="s">
        <v>1369</v>
      </c>
      <c r="M43" s="207" t="s">
        <v>7</v>
      </c>
      <c r="N43" s="29" t="s">
        <v>7</v>
      </c>
    </row>
    <row r="44" spans="2:14" x14ac:dyDescent="0.25">
      <c r="B44" s="29" t="s">
        <v>41</v>
      </c>
      <c r="C44" s="30" t="s">
        <v>46</v>
      </c>
      <c r="D44" s="30"/>
      <c r="E44" s="29" t="s">
        <v>452</v>
      </c>
      <c r="F44" s="29" t="s">
        <v>690</v>
      </c>
      <c r="G44" s="209" t="s">
        <v>154</v>
      </c>
      <c r="H44" s="215" t="s">
        <v>1365</v>
      </c>
      <c r="I44" s="29" t="s">
        <v>1430</v>
      </c>
      <c r="J44" s="216" t="s">
        <v>1150</v>
      </c>
    </row>
    <row r="45" spans="2:14" x14ac:dyDescent="0.25">
      <c r="B45" s="29" t="s">
        <v>41</v>
      </c>
      <c r="C45" s="30" t="s">
        <v>46</v>
      </c>
      <c r="D45" s="30"/>
      <c r="E45" s="29" t="s">
        <v>452</v>
      </c>
      <c r="F45" s="29" t="s">
        <v>691</v>
      </c>
      <c r="G45" s="209" t="s">
        <v>154</v>
      </c>
      <c r="H45" s="215" t="s">
        <v>1366</v>
      </c>
      <c r="I45" s="29" t="s">
        <v>1430</v>
      </c>
      <c r="J45" s="216" t="s">
        <v>1150</v>
      </c>
    </row>
    <row r="46" spans="2:14" x14ac:dyDescent="0.25">
      <c r="B46" s="29" t="s">
        <v>41</v>
      </c>
      <c r="C46" s="30" t="s">
        <v>46</v>
      </c>
      <c r="D46" s="30"/>
      <c r="E46" s="29" t="s">
        <v>452</v>
      </c>
      <c r="F46" s="29" t="s">
        <v>692</v>
      </c>
      <c r="G46" s="209" t="s">
        <v>154</v>
      </c>
      <c r="H46" s="215" t="s">
        <v>1367</v>
      </c>
      <c r="I46" s="29" t="s">
        <v>1430</v>
      </c>
      <c r="J46" s="216" t="s">
        <v>1150</v>
      </c>
    </row>
    <row r="47" spans="2:14" x14ac:dyDescent="0.25">
      <c r="B47" s="29" t="s">
        <v>41</v>
      </c>
      <c r="C47" s="30" t="s">
        <v>46</v>
      </c>
      <c r="D47" s="30"/>
      <c r="E47" s="29" t="s">
        <v>452</v>
      </c>
      <c r="F47" s="29" t="s">
        <v>693</v>
      </c>
      <c r="G47" s="209" t="s">
        <v>154</v>
      </c>
      <c r="H47" s="215" t="s">
        <v>1368</v>
      </c>
      <c r="I47" s="29" t="s">
        <v>7</v>
      </c>
      <c r="J47" s="218" t="s">
        <v>7</v>
      </c>
    </row>
    <row r="48" spans="2:14" x14ac:dyDescent="0.25">
      <c r="B48" s="29" t="s">
        <v>41</v>
      </c>
      <c r="C48" s="30" t="s">
        <v>46</v>
      </c>
      <c r="D48" s="30"/>
      <c r="E48" s="29" t="s">
        <v>452</v>
      </c>
      <c r="F48" s="29" t="s">
        <v>694</v>
      </c>
      <c r="G48" s="209" t="s">
        <v>91</v>
      </c>
      <c r="H48" s="215" t="s">
        <v>1659</v>
      </c>
      <c r="I48" s="29" t="s">
        <v>7</v>
      </c>
      <c r="J48" s="218" t="s">
        <v>7</v>
      </c>
    </row>
    <row r="49" spans="2:10" x14ac:dyDescent="0.25">
      <c r="B49" s="29" t="s">
        <v>41</v>
      </c>
      <c r="C49" s="30" t="s">
        <v>46</v>
      </c>
      <c r="D49" s="30"/>
      <c r="E49" s="29" t="s">
        <v>452</v>
      </c>
      <c r="F49" s="29" t="s">
        <v>695</v>
      </c>
      <c r="G49" s="209" t="s">
        <v>91</v>
      </c>
      <c r="H49" s="215" t="s">
        <v>1660</v>
      </c>
      <c r="I49" s="29" t="s">
        <v>7</v>
      </c>
      <c r="J49" s="218" t="s">
        <v>7</v>
      </c>
    </row>
    <row r="50" spans="2:10" x14ac:dyDescent="0.25">
      <c r="B50" s="29" t="s">
        <v>41</v>
      </c>
      <c r="C50" s="30" t="s">
        <v>46</v>
      </c>
      <c r="D50" s="30"/>
      <c r="E50" s="29" t="s">
        <v>452</v>
      </c>
      <c r="F50" s="29" t="s">
        <v>696</v>
      </c>
      <c r="G50" s="209" t="s">
        <v>91</v>
      </c>
      <c r="H50" s="215" t="s">
        <v>1661</v>
      </c>
      <c r="I50" s="29" t="s">
        <v>7</v>
      </c>
      <c r="J50" s="218" t="s">
        <v>7</v>
      </c>
    </row>
    <row r="51" spans="2:10" ht="15.75" thickBot="1" x14ac:dyDescent="0.3">
      <c r="B51" s="29" t="s">
        <v>41</v>
      </c>
      <c r="C51" s="30" t="s">
        <v>46</v>
      </c>
      <c r="D51" s="30"/>
      <c r="E51" s="29" t="s">
        <v>452</v>
      </c>
      <c r="F51" s="29" t="s">
        <v>697</v>
      </c>
      <c r="G51" s="209" t="s">
        <v>91</v>
      </c>
      <c r="H51" s="219" t="s">
        <v>1373</v>
      </c>
      <c r="I51" s="220" t="s">
        <v>7</v>
      </c>
      <c r="J51" s="221" t="s">
        <v>7</v>
      </c>
    </row>
    <row r="52" spans="2:10" x14ac:dyDescent="0.25">
      <c r="B52" s="29" t="s">
        <v>41</v>
      </c>
      <c r="C52" s="30" t="s">
        <v>46</v>
      </c>
      <c r="D52" s="30"/>
      <c r="E52" s="29" t="s">
        <v>452</v>
      </c>
      <c r="F52" s="29" t="s">
        <v>698</v>
      </c>
      <c r="G52" s="29" t="s">
        <v>91</v>
      </c>
      <c r="H52" s="211" t="s">
        <v>1459</v>
      </c>
      <c r="I52" s="180" t="s">
        <v>1544</v>
      </c>
      <c r="J52" s="182" t="s">
        <v>1150</v>
      </c>
    </row>
    <row r="53" spans="2:10" x14ac:dyDescent="0.25">
      <c r="B53" s="29" t="s">
        <v>41</v>
      </c>
      <c r="C53" s="30" t="s">
        <v>46</v>
      </c>
      <c r="D53" s="30"/>
      <c r="E53" s="29" t="s">
        <v>452</v>
      </c>
      <c r="F53" s="29" t="s">
        <v>699</v>
      </c>
      <c r="G53" s="29" t="s">
        <v>7</v>
      </c>
      <c r="H53" s="181" t="s">
        <v>1460</v>
      </c>
      <c r="I53" s="29" t="s">
        <v>1544</v>
      </c>
      <c r="J53" s="182" t="s">
        <v>1150</v>
      </c>
    </row>
    <row r="54" spans="2:10" x14ac:dyDescent="0.25">
      <c r="B54" s="29" t="s">
        <v>41</v>
      </c>
      <c r="C54" s="30" t="s">
        <v>46</v>
      </c>
      <c r="D54" s="30"/>
      <c r="E54" s="29" t="s">
        <v>452</v>
      </c>
      <c r="F54" s="29" t="s">
        <v>700</v>
      </c>
      <c r="G54" s="29" t="s">
        <v>7</v>
      </c>
      <c r="H54" s="181" t="s">
        <v>1461</v>
      </c>
      <c r="I54" s="29" t="s">
        <v>1544</v>
      </c>
      <c r="J54" s="182" t="s">
        <v>1150</v>
      </c>
    </row>
    <row r="55" spans="2:10" x14ac:dyDescent="0.25">
      <c r="B55" s="29" t="s">
        <v>41</v>
      </c>
      <c r="C55" s="30" t="s">
        <v>46</v>
      </c>
      <c r="D55" s="30"/>
      <c r="E55" s="29" t="s">
        <v>452</v>
      </c>
      <c r="F55" s="29" t="s">
        <v>701</v>
      </c>
      <c r="G55" s="29" t="s">
        <v>7</v>
      </c>
      <c r="H55" s="181" t="s">
        <v>1462</v>
      </c>
      <c r="I55" s="29" t="s">
        <v>1544</v>
      </c>
      <c r="J55" s="182" t="s">
        <v>1150</v>
      </c>
    </row>
    <row r="56" spans="2:10" x14ac:dyDescent="0.25">
      <c r="B56" s="29" t="s">
        <v>41</v>
      </c>
      <c r="C56" s="30" t="s">
        <v>46</v>
      </c>
      <c r="D56" s="30"/>
      <c r="E56" s="29" t="s">
        <v>452</v>
      </c>
      <c r="F56" s="29" t="s">
        <v>702</v>
      </c>
      <c r="G56" s="29" t="s">
        <v>7</v>
      </c>
      <c r="H56" s="181" t="s">
        <v>1463</v>
      </c>
      <c r="I56" s="29" t="s">
        <v>1544</v>
      </c>
      <c r="J56" s="182" t="s">
        <v>1150</v>
      </c>
    </row>
    <row r="57" spans="2:10" x14ac:dyDescent="0.25">
      <c r="B57" s="29" t="s">
        <v>41</v>
      </c>
      <c r="C57" s="30" t="s">
        <v>46</v>
      </c>
      <c r="D57" s="30"/>
      <c r="E57" s="29" t="s">
        <v>452</v>
      </c>
      <c r="F57" s="29" t="s">
        <v>703</v>
      </c>
      <c r="G57" s="29" t="s">
        <v>7</v>
      </c>
      <c r="H57" s="181" t="s">
        <v>1464</v>
      </c>
      <c r="I57" s="29" t="s">
        <v>1544</v>
      </c>
      <c r="J57" s="182" t="s">
        <v>1150</v>
      </c>
    </row>
    <row r="58" spans="2:10" x14ac:dyDescent="0.25">
      <c r="B58" s="29" t="s">
        <v>41</v>
      </c>
      <c r="C58" s="30" t="s">
        <v>46</v>
      </c>
      <c r="D58" s="30"/>
      <c r="E58" s="29" t="s">
        <v>452</v>
      </c>
      <c r="F58" s="29" t="s">
        <v>704</v>
      </c>
      <c r="G58" s="29" t="s">
        <v>7</v>
      </c>
      <c r="H58" s="181" t="s">
        <v>1465</v>
      </c>
      <c r="I58" s="29" t="s">
        <v>1544</v>
      </c>
      <c r="J58" s="182" t="s">
        <v>1150</v>
      </c>
    </row>
    <row r="59" spans="2:10" x14ac:dyDescent="0.25">
      <c r="B59" s="29" t="s">
        <v>41</v>
      </c>
      <c r="C59" s="30" t="s">
        <v>46</v>
      </c>
      <c r="D59" s="30"/>
      <c r="E59" s="29" t="s">
        <v>452</v>
      </c>
      <c r="F59" s="29" t="s">
        <v>705</v>
      </c>
      <c r="G59" s="29" t="s">
        <v>7</v>
      </c>
      <c r="H59" s="181" t="s">
        <v>1466</v>
      </c>
      <c r="I59" s="29" t="s">
        <v>7</v>
      </c>
      <c r="J59" s="183" t="s">
        <v>7</v>
      </c>
    </row>
    <row r="60" spans="2:10" x14ac:dyDescent="0.25">
      <c r="B60" s="29" t="s">
        <v>41</v>
      </c>
      <c r="C60" s="30" t="s">
        <v>46</v>
      </c>
      <c r="D60" s="30"/>
      <c r="E60" s="29" t="s">
        <v>452</v>
      </c>
      <c r="F60" s="29" t="s">
        <v>706</v>
      </c>
      <c r="G60" s="29" t="s">
        <v>7</v>
      </c>
      <c r="H60" s="181" t="s">
        <v>1553</v>
      </c>
      <c r="I60" s="29" t="s">
        <v>7</v>
      </c>
      <c r="J60" s="183" t="s">
        <v>7</v>
      </c>
    </row>
    <row r="61" spans="2:10" x14ac:dyDescent="0.25">
      <c r="B61" s="29" t="s">
        <v>41</v>
      </c>
      <c r="C61" s="30" t="s">
        <v>46</v>
      </c>
      <c r="D61" s="30"/>
      <c r="E61" s="29" t="s">
        <v>452</v>
      </c>
      <c r="F61" s="29" t="s">
        <v>707</v>
      </c>
      <c r="G61" s="29" t="s">
        <v>7</v>
      </c>
      <c r="H61" s="181" t="s">
        <v>1554</v>
      </c>
      <c r="I61" s="29" t="s">
        <v>7</v>
      </c>
      <c r="J61" s="183" t="s">
        <v>7</v>
      </c>
    </row>
    <row r="62" spans="2:10" x14ac:dyDescent="0.25">
      <c r="B62" s="29" t="s">
        <v>41</v>
      </c>
      <c r="C62" s="30" t="s">
        <v>46</v>
      </c>
      <c r="D62" s="30"/>
      <c r="E62" s="29" t="s">
        <v>452</v>
      </c>
      <c r="F62" s="29" t="s">
        <v>708</v>
      </c>
      <c r="G62" s="29" t="s">
        <v>7</v>
      </c>
      <c r="H62" s="181" t="s">
        <v>1555</v>
      </c>
      <c r="I62" s="29" t="s">
        <v>7</v>
      </c>
      <c r="J62" s="183" t="s">
        <v>7</v>
      </c>
    </row>
    <row r="63" spans="2:10" x14ac:dyDescent="0.25">
      <c r="B63" s="29" t="s">
        <v>41</v>
      </c>
      <c r="C63" s="30" t="s">
        <v>46</v>
      </c>
      <c r="D63" s="30"/>
      <c r="E63" s="29" t="s">
        <v>452</v>
      </c>
      <c r="F63" s="29" t="s">
        <v>709</v>
      </c>
      <c r="G63" s="29" t="s">
        <v>7</v>
      </c>
      <c r="H63" s="181" t="s">
        <v>1556</v>
      </c>
      <c r="I63" s="29" t="s">
        <v>7</v>
      </c>
      <c r="J63" s="183" t="s">
        <v>7</v>
      </c>
    </row>
    <row r="64" spans="2:10" x14ac:dyDescent="0.25">
      <c r="B64" s="29" t="s">
        <v>41</v>
      </c>
      <c r="C64" s="30" t="s">
        <v>46</v>
      </c>
      <c r="D64" s="30"/>
      <c r="E64" s="29" t="s">
        <v>453</v>
      </c>
      <c r="F64" s="29" t="s">
        <v>710</v>
      </c>
      <c r="G64" s="29" t="s">
        <v>154</v>
      </c>
      <c r="H64" s="181" t="s">
        <v>1635</v>
      </c>
      <c r="I64" s="29" t="s">
        <v>7</v>
      </c>
      <c r="J64" s="183" t="s">
        <v>7</v>
      </c>
    </row>
    <row r="65" spans="2:11" x14ac:dyDescent="0.25">
      <c r="B65" s="29" t="s">
        <v>41</v>
      </c>
      <c r="C65" s="30" t="s">
        <v>46</v>
      </c>
      <c r="D65" s="30"/>
      <c r="E65" s="29" t="s">
        <v>453</v>
      </c>
      <c r="F65" s="29" t="s">
        <v>711</v>
      </c>
      <c r="G65" s="29" t="s">
        <v>154</v>
      </c>
      <c r="H65" s="181" t="s">
        <v>1474</v>
      </c>
      <c r="I65" s="29" t="s">
        <v>1544</v>
      </c>
      <c r="J65" s="182" t="s">
        <v>1150</v>
      </c>
    </row>
    <row r="66" spans="2:11" x14ac:dyDescent="0.25">
      <c r="B66" s="29" t="s">
        <v>41</v>
      </c>
      <c r="C66" s="30" t="s">
        <v>46</v>
      </c>
      <c r="D66" s="30"/>
      <c r="E66" s="29" t="s">
        <v>453</v>
      </c>
      <c r="F66" s="29" t="s">
        <v>712</v>
      </c>
      <c r="G66" s="29" t="s">
        <v>91</v>
      </c>
      <c r="H66" s="181" t="s">
        <v>1475</v>
      </c>
      <c r="I66" s="29" t="s">
        <v>1544</v>
      </c>
      <c r="J66" s="182" t="s">
        <v>1150</v>
      </c>
    </row>
    <row r="67" spans="2:11" x14ac:dyDescent="0.25">
      <c r="B67" s="29" t="s">
        <v>41</v>
      </c>
      <c r="C67" s="30" t="s">
        <v>46</v>
      </c>
      <c r="D67" s="30"/>
      <c r="E67" s="29" t="s">
        <v>453</v>
      </c>
      <c r="F67" s="29" t="s">
        <v>713</v>
      </c>
      <c r="G67" s="29" t="s">
        <v>91</v>
      </c>
      <c r="H67" s="181" t="s">
        <v>1476</v>
      </c>
      <c r="I67" s="29" t="s">
        <v>1544</v>
      </c>
      <c r="J67" s="182" t="s">
        <v>1150</v>
      </c>
    </row>
    <row r="68" spans="2:11" x14ac:dyDescent="0.25">
      <c r="B68" s="29" t="s">
        <v>41</v>
      </c>
      <c r="C68" s="30" t="s">
        <v>46</v>
      </c>
      <c r="D68" s="30"/>
      <c r="E68" s="29" t="s">
        <v>453</v>
      </c>
      <c r="F68" s="29" t="s">
        <v>714</v>
      </c>
      <c r="G68" s="29" t="s">
        <v>91</v>
      </c>
      <c r="H68" s="181" t="s">
        <v>1477</v>
      </c>
      <c r="I68" s="29" t="s">
        <v>1544</v>
      </c>
      <c r="J68" s="182" t="s">
        <v>1150</v>
      </c>
    </row>
    <row r="69" spans="2:11" x14ac:dyDescent="0.25">
      <c r="B69" s="29" t="s">
        <v>41</v>
      </c>
      <c r="C69" s="30" t="s">
        <v>46</v>
      </c>
      <c r="D69" s="30"/>
      <c r="E69" s="29" t="s">
        <v>453</v>
      </c>
      <c r="F69" s="29" t="s">
        <v>715</v>
      </c>
      <c r="G69" s="29" t="s">
        <v>91</v>
      </c>
      <c r="H69" s="181" t="s">
        <v>1478</v>
      </c>
      <c r="I69" s="29" t="s">
        <v>1544</v>
      </c>
      <c r="J69" s="182" t="s">
        <v>1150</v>
      </c>
    </row>
    <row r="70" spans="2:11" x14ac:dyDescent="0.25">
      <c r="B70" s="29" t="s">
        <v>41</v>
      </c>
      <c r="C70" s="30" t="s">
        <v>46</v>
      </c>
      <c r="D70" s="30"/>
      <c r="E70" s="29" t="s">
        <v>453</v>
      </c>
      <c r="F70" s="29" t="s">
        <v>716</v>
      </c>
      <c r="G70" s="29" t="s">
        <v>100</v>
      </c>
      <c r="H70" s="181" t="s">
        <v>1479</v>
      </c>
      <c r="I70" s="29" t="s">
        <v>1544</v>
      </c>
      <c r="J70" s="182" t="s">
        <v>1150</v>
      </c>
    </row>
    <row r="71" spans="2:11" x14ac:dyDescent="0.25">
      <c r="B71" s="29" t="s">
        <v>41</v>
      </c>
      <c r="C71" s="30" t="s">
        <v>46</v>
      </c>
      <c r="D71" s="30"/>
      <c r="E71" s="29" t="s">
        <v>453</v>
      </c>
      <c r="F71" s="29" t="s">
        <v>717</v>
      </c>
      <c r="G71" s="29" t="s">
        <v>7</v>
      </c>
      <c r="H71" s="181" t="s">
        <v>1480</v>
      </c>
      <c r="I71" s="29" t="s">
        <v>1544</v>
      </c>
      <c r="J71" s="182" t="s">
        <v>1150</v>
      </c>
    </row>
    <row r="72" spans="2:11" x14ac:dyDescent="0.25">
      <c r="B72" s="29" t="s">
        <v>41</v>
      </c>
      <c r="C72" s="30" t="s">
        <v>46</v>
      </c>
      <c r="D72" s="30"/>
      <c r="E72" s="29" t="s">
        <v>453</v>
      </c>
      <c r="F72" s="29" t="s">
        <v>718</v>
      </c>
      <c r="G72" s="29" t="s">
        <v>7</v>
      </c>
      <c r="H72" s="181" t="s">
        <v>1481</v>
      </c>
      <c r="I72" s="29" t="s">
        <v>1544</v>
      </c>
      <c r="J72" s="182" t="s">
        <v>1150</v>
      </c>
    </row>
    <row r="73" spans="2:11" x14ac:dyDescent="0.25">
      <c r="B73" s="29" t="s">
        <v>41</v>
      </c>
      <c r="C73" s="30" t="s">
        <v>46</v>
      </c>
      <c r="D73" s="30"/>
      <c r="E73" s="29" t="s">
        <v>453</v>
      </c>
      <c r="F73" s="29" t="s">
        <v>719</v>
      </c>
      <c r="G73" s="29" t="s">
        <v>7</v>
      </c>
      <c r="H73" s="181" t="s">
        <v>1482</v>
      </c>
      <c r="I73" s="29" t="s">
        <v>1544</v>
      </c>
      <c r="J73" s="182" t="s">
        <v>1150</v>
      </c>
    </row>
    <row r="74" spans="2:11" x14ac:dyDescent="0.25">
      <c r="B74" s="29" t="s">
        <v>41</v>
      </c>
      <c r="C74" s="30" t="s">
        <v>46</v>
      </c>
      <c r="D74" s="30"/>
      <c r="E74" s="29" t="s">
        <v>453</v>
      </c>
      <c r="F74" s="29" t="s">
        <v>720</v>
      </c>
      <c r="G74" s="29" t="s">
        <v>7</v>
      </c>
      <c r="H74" s="181" t="s">
        <v>1483</v>
      </c>
      <c r="I74" s="29" t="s">
        <v>1544</v>
      </c>
      <c r="J74" s="182" t="s">
        <v>1150</v>
      </c>
      <c r="K74" s="187" t="s">
        <v>1636</v>
      </c>
    </row>
    <row r="75" spans="2:11" x14ac:dyDescent="0.25">
      <c r="B75" s="29" t="s">
        <v>41</v>
      </c>
      <c r="C75" s="30" t="s">
        <v>46</v>
      </c>
      <c r="D75" s="30"/>
      <c r="E75" s="29" t="s">
        <v>453</v>
      </c>
      <c r="F75" s="29" t="s">
        <v>721</v>
      </c>
      <c r="G75" s="29" t="s">
        <v>7</v>
      </c>
      <c r="H75" s="181" t="s">
        <v>1484</v>
      </c>
      <c r="I75" s="29" t="s">
        <v>7</v>
      </c>
      <c r="J75" s="183" t="s">
        <v>7</v>
      </c>
    </row>
    <row r="76" spans="2:11" x14ac:dyDescent="0.25">
      <c r="B76" s="29" t="s">
        <v>41</v>
      </c>
      <c r="C76" s="30" t="s">
        <v>46</v>
      </c>
      <c r="D76" s="30"/>
      <c r="E76" s="29" t="s">
        <v>454</v>
      </c>
      <c r="F76" s="29" t="s">
        <v>722</v>
      </c>
      <c r="G76" s="29" t="s">
        <v>154</v>
      </c>
      <c r="H76" s="181" t="s">
        <v>1485</v>
      </c>
      <c r="I76" s="29" t="s">
        <v>7</v>
      </c>
      <c r="J76" s="183" t="s">
        <v>7</v>
      </c>
    </row>
    <row r="77" spans="2:11" x14ac:dyDescent="0.25">
      <c r="B77" s="29" t="s">
        <v>41</v>
      </c>
      <c r="C77" s="30" t="s">
        <v>46</v>
      </c>
      <c r="D77" s="30"/>
      <c r="E77" s="29" t="s">
        <v>454</v>
      </c>
      <c r="F77" s="29" t="s">
        <v>723</v>
      </c>
      <c r="G77" s="29" t="s">
        <v>96</v>
      </c>
      <c r="H77" s="181" t="s">
        <v>1486</v>
      </c>
      <c r="I77" s="29" t="s">
        <v>7</v>
      </c>
      <c r="J77" s="183" t="s">
        <v>7</v>
      </c>
    </row>
    <row r="78" spans="2:11" x14ac:dyDescent="0.25">
      <c r="B78" s="29" t="s">
        <v>41</v>
      </c>
      <c r="C78" s="30" t="s">
        <v>46</v>
      </c>
      <c r="D78" s="30"/>
      <c r="E78" s="29" t="s">
        <v>454</v>
      </c>
      <c r="F78" s="29" t="s">
        <v>724</v>
      </c>
      <c r="G78" s="29" t="s">
        <v>96</v>
      </c>
      <c r="H78" s="181" t="s">
        <v>1487</v>
      </c>
      <c r="I78" s="29" t="s">
        <v>7</v>
      </c>
      <c r="J78" s="183" t="s">
        <v>7</v>
      </c>
    </row>
    <row r="79" spans="2:11" x14ac:dyDescent="0.25">
      <c r="B79" s="29" t="s">
        <v>41</v>
      </c>
      <c r="C79" s="30" t="s">
        <v>46</v>
      </c>
      <c r="D79" s="30"/>
      <c r="E79" s="29" t="s">
        <v>454</v>
      </c>
      <c r="F79" s="29" t="s">
        <v>725</v>
      </c>
      <c r="G79" s="29" t="s">
        <v>96</v>
      </c>
      <c r="H79" s="181" t="s">
        <v>1488</v>
      </c>
      <c r="I79" s="29" t="s">
        <v>7</v>
      </c>
      <c r="J79" s="183" t="s">
        <v>7</v>
      </c>
    </row>
    <row r="80" spans="2:11" x14ac:dyDescent="0.25">
      <c r="B80" s="29" t="s">
        <v>41</v>
      </c>
      <c r="C80" s="30" t="s">
        <v>46</v>
      </c>
      <c r="D80" s="30"/>
      <c r="E80" s="29" t="s">
        <v>454</v>
      </c>
      <c r="F80" s="29" t="s">
        <v>726</v>
      </c>
      <c r="G80" s="29" t="s">
        <v>91</v>
      </c>
      <c r="H80" s="181" t="s">
        <v>1489</v>
      </c>
      <c r="I80" s="29" t="s">
        <v>7</v>
      </c>
      <c r="J80" s="183" t="s">
        <v>7</v>
      </c>
    </row>
    <row r="81" spans="2:10" x14ac:dyDescent="0.25">
      <c r="B81" s="29" t="s">
        <v>41</v>
      </c>
      <c r="C81" s="30" t="s">
        <v>46</v>
      </c>
      <c r="D81" s="30"/>
      <c r="E81" s="29" t="s">
        <v>454</v>
      </c>
      <c r="F81" s="29" t="s">
        <v>727</v>
      </c>
      <c r="G81" s="29" t="s">
        <v>91</v>
      </c>
      <c r="H81" s="181" t="s">
        <v>1490</v>
      </c>
      <c r="I81" s="29" t="s">
        <v>7</v>
      </c>
      <c r="J81" s="183" t="s">
        <v>7</v>
      </c>
    </row>
    <row r="82" spans="2:10" x14ac:dyDescent="0.25">
      <c r="B82" s="29" t="s">
        <v>41</v>
      </c>
      <c r="C82" s="30" t="s">
        <v>46</v>
      </c>
      <c r="D82" s="30"/>
      <c r="E82" s="29" t="s">
        <v>454</v>
      </c>
      <c r="F82" s="29" t="s">
        <v>728</v>
      </c>
      <c r="G82" s="29" t="s">
        <v>100</v>
      </c>
      <c r="H82" s="181" t="s">
        <v>1491</v>
      </c>
      <c r="I82" s="29" t="s">
        <v>1544</v>
      </c>
      <c r="J82" s="182" t="s">
        <v>1150</v>
      </c>
    </row>
    <row r="83" spans="2:10" x14ac:dyDescent="0.25">
      <c r="B83" s="29" t="s">
        <v>41</v>
      </c>
      <c r="C83" s="30" t="s">
        <v>46</v>
      </c>
      <c r="D83" s="30"/>
      <c r="E83" s="29" t="s">
        <v>454</v>
      </c>
      <c r="F83" s="29" t="s">
        <v>729</v>
      </c>
      <c r="G83" s="29" t="s">
        <v>100</v>
      </c>
      <c r="H83" s="181" t="s">
        <v>1492</v>
      </c>
      <c r="I83" s="29" t="s">
        <v>1544</v>
      </c>
      <c r="J83" s="182" t="s">
        <v>1150</v>
      </c>
    </row>
    <row r="84" spans="2:10" x14ac:dyDescent="0.25">
      <c r="B84" s="29" t="s">
        <v>41</v>
      </c>
      <c r="C84" s="30" t="s">
        <v>46</v>
      </c>
      <c r="D84" s="30"/>
      <c r="E84" s="29" t="s">
        <v>454</v>
      </c>
      <c r="F84" s="29" t="s">
        <v>730</v>
      </c>
      <c r="G84" s="29" t="s">
        <v>100</v>
      </c>
      <c r="H84" s="181" t="s">
        <v>1493</v>
      </c>
      <c r="I84" s="29" t="s">
        <v>1544</v>
      </c>
      <c r="J84" s="182" t="s">
        <v>1150</v>
      </c>
    </row>
    <row r="85" spans="2:10" x14ac:dyDescent="0.25">
      <c r="B85" s="29" t="s">
        <v>41</v>
      </c>
      <c r="C85" s="30" t="s">
        <v>46</v>
      </c>
      <c r="D85" s="30"/>
      <c r="E85" s="29" t="s">
        <v>454</v>
      </c>
      <c r="F85" s="29" t="s">
        <v>731</v>
      </c>
      <c r="G85" s="29" t="s">
        <v>100</v>
      </c>
      <c r="H85" s="181" t="s">
        <v>1494</v>
      </c>
      <c r="I85" s="29" t="s">
        <v>1544</v>
      </c>
      <c r="J85" s="182" t="s">
        <v>1150</v>
      </c>
    </row>
    <row r="86" spans="2:10" x14ac:dyDescent="0.25">
      <c r="B86" s="29" t="s">
        <v>41</v>
      </c>
      <c r="C86" s="30" t="s">
        <v>46</v>
      </c>
      <c r="D86" s="30"/>
      <c r="E86" s="29" t="s">
        <v>454</v>
      </c>
      <c r="F86" s="29" t="s">
        <v>732</v>
      </c>
      <c r="G86" s="29" t="s">
        <v>7</v>
      </c>
      <c r="H86" s="181" t="s">
        <v>1495</v>
      </c>
      <c r="I86" s="29" t="s">
        <v>1544</v>
      </c>
      <c r="J86" s="182" t="s">
        <v>1150</v>
      </c>
    </row>
    <row r="87" spans="2:10" x14ac:dyDescent="0.25">
      <c r="B87" s="29" t="s">
        <v>41</v>
      </c>
      <c r="C87" s="30" t="s">
        <v>46</v>
      </c>
      <c r="D87" s="30"/>
      <c r="E87" s="29" t="s">
        <v>454</v>
      </c>
      <c r="F87" s="29" t="s">
        <v>733</v>
      </c>
      <c r="G87" s="29" t="s">
        <v>7</v>
      </c>
      <c r="H87" s="181" t="s">
        <v>1496</v>
      </c>
      <c r="I87" s="29" t="s">
        <v>1544</v>
      </c>
      <c r="J87" s="182" t="s">
        <v>1150</v>
      </c>
    </row>
    <row r="88" spans="2:10" x14ac:dyDescent="0.25">
      <c r="B88" s="29" t="s">
        <v>41</v>
      </c>
      <c r="C88" s="30" t="s">
        <v>46</v>
      </c>
      <c r="D88" s="30"/>
      <c r="E88" s="29" t="s">
        <v>454</v>
      </c>
      <c r="F88" s="29" t="s">
        <v>734</v>
      </c>
      <c r="G88" s="29" t="s">
        <v>7</v>
      </c>
      <c r="H88" s="181" t="s">
        <v>1497</v>
      </c>
      <c r="I88" s="29" t="s">
        <v>1544</v>
      </c>
      <c r="J88" s="182" t="s">
        <v>1150</v>
      </c>
    </row>
    <row r="89" spans="2:10" x14ac:dyDescent="0.25">
      <c r="B89" s="29" t="s">
        <v>41</v>
      </c>
      <c r="C89" s="30" t="s">
        <v>46</v>
      </c>
      <c r="D89" s="30"/>
      <c r="E89" s="29" t="s">
        <v>454</v>
      </c>
      <c r="F89" s="29" t="s">
        <v>735</v>
      </c>
      <c r="G89" s="29" t="s">
        <v>7</v>
      </c>
      <c r="H89" s="181" t="s">
        <v>1498</v>
      </c>
      <c r="I89" s="29" t="s">
        <v>1544</v>
      </c>
      <c r="J89" s="182" t="s">
        <v>1150</v>
      </c>
    </row>
    <row r="90" spans="2:10" x14ac:dyDescent="0.25">
      <c r="B90" s="29" t="s">
        <v>41</v>
      </c>
      <c r="C90" s="30" t="s">
        <v>46</v>
      </c>
      <c r="D90" s="30"/>
      <c r="E90" s="29" t="s">
        <v>454</v>
      </c>
      <c r="F90" s="29" t="s">
        <v>736</v>
      </c>
      <c r="G90" s="29" t="s">
        <v>7</v>
      </c>
      <c r="H90" s="181" t="s">
        <v>1499</v>
      </c>
      <c r="I90" s="29" t="s">
        <v>1544</v>
      </c>
      <c r="J90" s="182" t="s">
        <v>1150</v>
      </c>
    </row>
    <row r="91" spans="2:10" x14ac:dyDescent="0.25">
      <c r="B91" s="29" t="s">
        <v>41</v>
      </c>
      <c r="C91" s="30" t="s">
        <v>46</v>
      </c>
      <c r="D91" s="30"/>
      <c r="E91" s="29" t="s">
        <v>454</v>
      </c>
      <c r="F91" s="29" t="s">
        <v>737</v>
      </c>
      <c r="G91" s="29" t="s">
        <v>7</v>
      </c>
      <c r="H91" s="181" t="s">
        <v>1500</v>
      </c>
      <c r="I91" s="29" t="s">
        <v>1544</v>
      </c>
      <c r="J91" s="182" t="s">
        <v>1150</v>
      </c>
    </row>
    <row r="92" spans="2:10" x14ac:dyDescent="0.25">
      <c r="B92" s="29" t="s">
        <v>41</v>
      </c>
      <c r="C92" s="30" t="s">
        <v>46</v>
      </c>
      <c r="D92" s="30"/>
      <c r="E92" s="29" t="s">
        <v>454</v>
      </c>
      <c r="F92" s="29" t="s">
        <v>738</v>
      </c>
      <c r="G92" s="29" t="s">
        <v>7</v>
      </c>
      <c r="H92" s="181" t="s">
        <v>1501</v>
      </c>
      <c r="I92" s="29" t="s">
        <v>1544</v>
      </c>
      <c r="J92" s="182" t="s">
        <v>1150</v>
      </c>
    </row>
    <row r="93" spans="2:10" x14ac:dyDescent="0.25">
      <c r="B93" s="29" t="s">
        <v>41</v>
      </c>
      <c r="C93" s="30" t="s">
        <v>46</v>
      </c>
      <c r="D93" s="30"/>
      <c r="E93" s="29" t="s">
        <v>454</v>
      </c>
      <c r="F93" s="29" t="s">
        <v>739</v>
      </c>
      <c r="G93" s="29" t="s">
        <v>7</v>
      </c>
      <c r="H93" s="181" t="s">
        <v>1502</v>
      </c>
      <c r="I93" s="29" t="s">
        <v>1544</v>
      </c>
      <c r="J93" s="182" t="s">
        <v>1150</v>
      </c>
    </row>
    <row r="94" spans="2:10" x14ac:dyDescent="0.25">
      <c r="B94" s="29" t="s">
        <v>41</v>
      </c>
      <c r="C94" s="30" t="s">
        <v>46</v>
      </c>
      <c r="D94" s="30"/>
      <c r="E94" s="29" t="s">
        <v>455</v>
      </c>
      <c r="F94" s="29" t="s">
        <v>740</v>
      </c>
      <c r="G94" s="29" t="s">
        <v>154</v>
      </c>
      <c r="H94" s="181" t="s">
        <v>1503</v>
      </c>
      <c r="I94" s="29" t="s">
        <v>1544</v>
      </c>
      <c r="J94" s="182" t="s">
        <v>1150</v>
      </c>
    </row>
    <row r="95" spans="2:10" x14ac:dyDescent="0.25">
      <c r="B95" s="29" t="s">
        <v>41</v>
      </c>
      <c r="C95" s="30" t="s">
        <v>46</v>
      </c>
      <c r="D95" s="30"/>
      <c r="E95" s="29" t="s">
        <v>455</v>
      </c>
      <c r="F95" s="29" t="s">
        <v>741</v>
      </c>
      <c r="G95" s="29" t="s">
        <v>154</v>
      </c>
      <c r="H95" s="181" t="s">
        <v>1504</v>
      </c>
      <c r="I95" s="29" t="s">
        <v>1544</v>
      </c>
      <c r="J95" s="182" t="s">
        <v>1150</v>
      </c>
    </row>
    <row r="96" spans="2:10" x14ac:dyDescent="0.25">
      <c r="B96" s="29" t="s">
        <v>41</v>
      </c>
      <c r="C96" s="30" t="s">
        <v>46</v>
      </c>
      <c r="D96" s="30"/>
      <c r="E96" s="29" t="s">
        <v>455</v>
      </c>
      <c r="F96" s="29" t="s">
        <v>742</v>
      </c>
      <c r="G96" s="29" t="s">
        <v>96</v>
      </c>
      <c r="H96" s="181" t="s">
        <v>1505</v>
      </c>
      <c r="I96" s="29" t="s">
        <v>1544</v>
      </c>
      <c r="J96" s="182" t="s">
        <v>1150</v>
      </c>
    </row>
    <row r="97" spans="2:10" x14ac:dyDescent="0.25">
      <c r="B97" s="29" t="s">
        <v>41</v>
      </c>
      <c r="C97" s="30" t="s">
        <v>46</v>
      </c>
      <c r="D97" s="30"/>
      <c r="E97" s="29" t="s">
        <v>455</v>
      </c>
      <c r="F97" s="29" t="s">
        <v>743</v>
      </c>
      <c r="G97" s="29" t="s">
        <v>96</v>
      </c>
      <c r="H97" s="181" t="s">
        <v>1506</v>
      </c>
      <c r="I97" s="29" t="s">
        <v>1544</v>
      </c>
      <c r="J97" s="182" t="s">
        <v>1150</v>
      </c>
    </row>
    <row r="98" spans="2:10" x14ac:dyDescent="0.25">
      <c r="B98" s="29" t="s">
        <v>41</v>
      </c>
      <c r="C98" s="30" t="s">
        <v>46</v>
      </c>
      <c r="D98" s="30"/>
      <c r="E98" s="29" t="s">
        <v>455</v>
      </c>
      <c r="F98" s="29" t="s">
        <v>744</v>
      </c>
      <c r="G98" s="29" t="s">
        <v>96</v>
      </c>
      <c r="H98" s="181" t="s">
        <v>1507</v>
      </c>
      <c r="I98" s="29" t="s">
        <v>1544</v>
      </c>
      <c r="J98" s="182" t="s">
        <v>1150</v>
      </c>
    </row>
    <row r="99" spans="2:10" x14ac:dyDescent="0.25">
      <c r="B99" s="29" t="s">
        <v>41</v>
      </c>
      <c r="C99" s="30" t="s">
        <v>46</v>
      </c>
      <c r="D99" s="30"/>
      <c r="E99" s="29" t="s">
        <v>455</v>
      </c>
      <c r="F99" s="29" t="s">
        <v>745</v>
      </c>
      <c r="G99" s="29" t="s">
        <v>91</v>
      </c>
      <c r="H99" s="181" t="s">
        <v>1508</v>
      </c>
      <c r="I99" s="29" t="s">
        <v>1544</v>
      </c>
      <c r="J99" s="182" t="s">
        <v>1150</v>
      </c>
    </row>
    <row r="100" spans="2:10" x14ac:dyDescent="0.25">
      <c r="B100" s="29" t="s">
        <v>41</v>
      </c>
      <c r="C100" s="30" t="s">
        <v>46</v>
      </c>
      <c r="D100" s="30"/>
      <c r="E100" s="29" t="s">
        <v>455</v>
      </c>
      <c r="F100" s="29" t="s">
        <v>746</v>
      </c>
      <c r="G100" s="29" t="s">
        <v>91</v>
      </c>
      <c r="H100" s="181" t="s">
        <v>1509</v>
      </c>
      <c r="I100" s="29" t="s">
        <v>1544</v>
      </c>
      <c r="J100" s="182" t="s">
        <v>1150</v>
      </c>
    </row>
    <row r="101" spans="2:10" x14ac:dyDescent="0.25">
      <c r="B101" s="29" t="s">
        <v>41</v>
      </c>
      <c r="C101" s="30" t="s">
        <v>46</v>
      </c>
      <c r="D101" s="30"/>
      <c r="E101" s="29" t="s">
        <v>455</v>
      </c>
      <c r="F101" s="29" t="s">
        <v>747</v>
      </c>
      <c r="G101" s="29" t="s">
        <v>91</v>
      </c>
      <c r="H101" s="181" t="s">
        <v>1510</v>
      </c>
      <c r="I101" s="29" t="s">
        <v>1544</v>
      </c>
      <c r="J101" s="182" t="s">
        <v>1150</v>
      </c>
    </row>
    <row r="102" spans="2:10" x14ac:dyDescent="0.25">
      <c r="B102" s="29" t="s">
        <v>41</v>
      </c>
      <c r="C102" s="30" t="s">
        <v>46</v>
      </c>
      <c r="D102" s="30"/>
      <c r="E102" s="29" t="s">
        <v>455</v>
      </c>
      <c r="F102" s="29" t="s">
        <v>748</v>
      </c>
      <c r="G102" s="29" t="s">
        <v>91</v>
      </c>
      <c r="H102" s="181" t="s">
        <v>1511</v>
      </c>
      <c r="I102" s="29" t="s">
        <v>1544</v>
      </c>
      <c r="J102" s="182" t="s">
        <v>1150</v>
      </c>
    </row>
    <row r="103" spans="2:10" x14ac:dyDescent="0.25">
      <c r="B103" s="29" t="s">
        <v>41</v>
      </c>
      <c r="C103" s="30" t="s">
        <v>46</v>
      </c>
      <c r="D103" s="30"/>
      <c r="E103" s="29" t="s">
        <v>455</v>
      </c>
      <c r="F103" s="29" t="s">
        <v>749</v>
      </c>
      <c r="G103" s="29" t="s">
        <v>91</v>
      </c>
      <c r="H103" s="181" t="s">
        <v>1512</v>
      </c>
      <c r="I103" s="29" t="s">
        <v>7</v>
      </c>
      <c r="J103" s="183" t="s">
        <v>7</v>
      </c>
    </row>
    <row r="104" spans="2:10" x14ac:dyDescent="0.25">
      <c r="B104" s="29" t="s">
        <v>41</v>
      </c>
      <c r="C104" s="30" t="s">
        <v>46</v>
      </c>
      <c r="D104" s="30"/>
      <c r="E104" s="29" t="s">
        <v>455</v>
      </c>
      <c r="F104" s="29" t="s">
        <v>750</v>
      </c>
      <c r="G104" s="29" t="s">
        <v>100</v>
      </c>
      <c r="H104" s="181" t="s">
        <v>1513</v>
      </c>
      <c r="I104" s="29" t="s">
        <v>7</v>
      </c>
      <c r="J104" s="183" t="s">
        <v>7</v>
      </c>
    </row>
    <row r="105" spans="2:10" x14ac:dyDescent="0.25">
      <c r="B105" s="29" t="s">
        <v>41</v>
      </c>
      <c r="C105" s="30" t="s">
        <v>46</v>
      </c>
      <c r="D105" s="30"/>
      <c r="E105" s="29" t="s">
        <v>455</v>
      </c>
      <c r="F105" s="29" t="s">
        <v>751</v>
      </c>
      <c r="G105" s="29" t="s">
        <v>7</v>
      </c>
      <c r="H105" s="181" t="s">
        <v>1514</v>
      </c>
      <c r="I105" s="29" t="s">
        <v>7</v>
      </c>
      <c r="J105" s="183" t="s">
        <v>7</v>
      </c>
    </row>
    <row r="106" spans="2:10" x14ac:dyDescent="0.25">
      <c r="B106" s="29" t="s">
        <v>41</v>
      </c>
      <c r="C106" s="30" t="s">
        <v>46</v>
      </c>
      <c r="D106" s="30"/>
      <c r="E106" s="29" t="s">
        <v>455</v>
      </c>
      <c r="F106" s="29" t="s">
        <v>752</v>
      </c>
      <c r="G106" s="29" t="s">
        <v>7</v>
      </c>
      <c r="H106" s="181" t="s">
        <v>1515</v>
      </c>
      <c r="I106" s="29" t="s">
        <v>1544</v>
      </c>
      <c r="J106" s="182" t="s">
        <v>1150</v>
      </c>
    </row>
    <row r="107" spans="2:10" x14ac:dyDescent="0.25">
      <c r="B107" s="29" t="s">
        <v>41</v>
      </c>
      <c r="C107" s="30" t="s">
        <v>46</v>
      </c>
      <c r="D107" s="30"/>
      <c r="E107" s="29" t="s">
        <v>455</v>
      </c>
      <c r="F107" s="29" t="s">
        <v>753</v>
      </c>
      <c r="G107" s="29" t="s">
        <v>7</v>
      </c>
      <c r="H107" s="181" t="s">
        <v>1516</v>
      </c>
      <c r="I107" s="29" t="s">
        <v>1544</v>
      </c>
      <c r="J107" s="182" t="s">
        <v>1150</v>
      </c>
    </row>
    <row r="108" spans="2:10" x14ac:dyDescent="0.25">
      <c r="B108" s="29" t="s">
        <v>41</v>
      </c>
      <c r="C108" s="30" t="s">
        <v>46</v>
      </c>
      <c r="D108" s="30"/>
      <c r="E108" s="29" t="s">
        <v>455</v>
      </c>
      <c r="F108" s="29" t="s">
        <v>754</v>
      </c>
      <c r="G108" s="29" t="s">
        <v>7</v>
      </c>
      <c r="H108" s="181" t="s">
        <v>1517</v>
      </c>
      <c r="I108" s="29" t="s">
        <v>1544</v>
      </c>
      <c r="J108" s="182" t="s">
        <v>1150</v>
      </c>
    </row>
    <row r="109" spans="2:10" x14ac:dyDescent="0.25">
      <c r="B109" s="29" t="s">
        <v>41</v>
      </c>
      <c r="C109" s="30" t="s">
        <v>46</v>
      </c>
      <c r="D109" s="30"/>
      <c r="E109" s="29" t="s">
        <v>455</v>
      </c>
      <c r="F109" s="29" t="s">
        <v>755</v>
      </c>
      <c r="G109" s="29" t="s">
        <v>7</v>
      </c>
      <c r="H109" s="181" t="s">
        <v>1518</v>
      </c>
      <c r="I109" s="29" t="s">
        <v>1544</v>
      </c>
      <c r="J109" s="182" t="s">
        <v>1150</v>
      </c>
    </row>
    <row r="110" spans="2:10" x14ac:dyDescent="0.25">
      <c r="B110" s="29" t="s">
        <v>41</v>
      </c>
      <c r="C110" s="30" t="s">
        <v>47</v>
      </c>
      <c r="D110" s="30"/>
      <c r="E110" s="29" t="s">
        <v>456</v>
      </c>
      <c r="F110" s="29" t="s">
        <v>756</v>
      </c>
      <c r="G110" s="29" t="s">
        <v>207</v>
      </c>
      <c r="H110" s="181" t="s">
        <v>1519</v>
      </c>
      <c r="I110" s="29" t="s">
        <v>1544</v>
      </c>
      <c r="J110" s="182" t="s">
        <v>1150</v>
      </c>
    </row>
    <row r="111" spans="2:10" x14ac:dyDescent="0.25">
      <c r="B111" s="29" t="s">
        <v>41</v>
      </c>
      <c r="C111" s="30" t="s">
        <v>47</v>
      </c>
      <c r="D111" s="30"/>
      <c r="E111" s="29" t="s">
        <v>456</v>
      </c>
      <c r="F111" s="29" t="s">
        <v>757</v>
      </c>
      <c r="G111" s="29" t="s">
        <v>207</v>
      </c>
      <c r="H111" s="181" t="s">
        <v>1520</v>
      </c>
      <c r="I111" s="29" t="s">
        <v>1544</v>
      </c>
      <c r="J111" s="182" t="s">
        <v>1150</v>
      </c>
    </row>
    <row r="112" spans="2:10" x14ac:dyDescent="0.25">
      <c r="B112" s="29" t="s">
        <v>41</v>
      </c>
      <c r="C112" s="30" t="s">
        <v>47</v>
      </c>
      <c r="D112" s="30"/>
      <c r="E112" s="29" t="s">
        <v>456</v>
      </c>
      <c r="F112" s="29" t="s">
        <v>758</v>
      </c>
      <c r="G112" s="29" t="s">
        <v>207</v>
      </c>
      <c r="H112" s="181" t="s">
        <v>1521</v>
      </c>
      <c r="I112" s="29" t="s">
        <v>1544</v>
      </c>
      <c r="J112" s="182" t="s">
        <v>1150</v>
      </c>
    </row>
    <row r="113" spans="2:10" x14ac:dyDescent="0.25">
      <c r="B113" s="29" t="s">
        <v>41</v>
      </c>
      <c r="C113" s="30" t="s">
        <v>47</v>
      </c>
      <c r="D113" s="30"/>
      <c r="E113" s="29" t="s">
        <v>456</v>
      </c>
      <c r="F113" s="29" t="s">
        <v>759</v>
      </c>
      <c r="G113" s="29" t="s">
        <v>207</v>
      </c>
      <c r="H113" s="181" t="s">
        <v>1522</v>
      </c>
      <c r="I113" s="29" t="s">
        <v>1544</v>
      </c>
      <c r="J113" s="182" t="s">
        <v>1150</v>
      </c>
    </row>
    <row r="114" spans="2:10" x14ac:dyDescent="0.25">
      <c r="B114" s="29" t="s">
        <v>41</v>
      </c>
      <c r="C114" s="30" t="s">
        <v>47</v>
      </c>
      <c r="D114" s="30"/>
      <c r="E114" s="29" t="s">
        <v>456</v>
      </c>
      <c r="F114" s="29" t="s">
        <v>760</v>
      </c>
      <c r="G114" s="29" t="s">
        <v>208</v>
      </c>
      <c r="H114" s="181" t="s">
        <v>1523</v>
      </c>
      <c r="I114" s="29" t="s">
        <v>1544</v>
      </c>
      <c r="J114" s="182" t="s">
        <v>1150</v>
      </c>
    </row>
    <row r="115" spans="2:10" x14ac:dyDescent="0.25">
      <c r="B115" s="29" t="s">
        <v>41</v>
      </c>
      <c r="C115" s="30" t="s">
        <v>47</v>
      </c>
      <c r="D115" s="30"/>
      <c r="E115" s="29" t="s">
        <v>456</v>
      </c>
      <c r="F115" s="29" t="s">
        <v>761</v>
      </c>
      <c r="G115" s="29" t="s">
        <v>208</v>
      </c>
      <c r="H115" s="181" t="s">
        <v>1524</v>
      </c>
      <c r="I115" s="29" t="s">
        <v>1544</v>
      </c>
      <c r="J115" s="182" t="s">
        <v>1150</v>
      </c>
    </row>
    <row r="116" spans="2:10" x14ac:dyDescent="0.25">
      <c r="B116" s="29" t="s">
        <v>41</v>
      </c>
      <c r="C116" s="30" t="s">
        <v>47</v>
      </c>
      <c r="D116" s="30"/>
      <c r="E116" s="29" t="s">
        <v>456</v>
      </c>
      <c r="F116" s="29" t="s">
        <v>762</v>
      </c>
      <c r="G116" s="29" t="s">
        <v>208</v>
      </c>
      <c r="H116" s="181" t="s">
        <v>1525</v>
      </c>
      <c r="I116" s="29" t="s">
        <v>1544</v>
      </c>
      <c r="J116" s="182" t="s">
        <v>1150</v>
      </c>
    </row>
    <row r="117" spans="2:10" x14ac:dyDescent="0.25">
      <c r="B117" s="29" t="s">
        <v>41</v>
      </c>
      <c r="C117" s="30" t="s">
        <v>47</v>
      </c>
      <c r="D117" s="30"/>
      <c r="E117" s="29" t="s">
        <v>456</v>
      </c>
      <c r="F117" s="29" t="s">
        <v>763</v>
      </c>
      <c r="G117" s="29" t="s">
        <v>209</v>
      </c>
      <c r="H117" s="181" t="s">
        <v>1526</v>
      </c>
      <c r="I117" s="29" t="s">
        <v>1544</v>
      </c>
      <c r="J117" s="182" t="s">
        <v>1150</v>
      </c>
    </row>
    <row r="118" spans="2:10" x14ac:dyDescent="0.25">
      <c r="B118" s="29" t="s">
        <v>41</v>
      </c>
      <c r="C118" s="30" t="s">
        <v>47</v>
      </c>
      <c r="D118" s="30"/>
      <c r="E118" s="29" t="s">
        <v>456</v>
      </c>
      <c r="F118" s="29" t="s">
        <v>764</v>
      </c>
      <c r="G118" s="29" t="s">
        <v>209</v>
      </c>
      <c r="H118" s="181" t="s">
        <v>1527</v>
      </c>
      <c r="I118" s="29" t="s">
        <v>1544</v>
      </c>
      <c r="J118" s="182" t="s">
        <v>1150</v>
      </c>
    </row>
    <row r="119" spans="2:10" x14ac:dyDescent="0.25">
      <c r="B119" s="29" t="s">
        <v>41</v>
      </c>
      <c r="C119" s="30" t="s">
        <v>47</v>
      </c>
      <c r="D119" s="30"/>
      <c r="E119" s="29" t="s">
        <v>456</v>
      </c>
      <c r="F119" s="29" t="s">
        <v>765</v>
      </c>
      <c r="G119" s="29" t="s">
        <v>209</v>
      </c>
      <c r="H119" s="181" t="s">
        <v>1528</v>
      </c>
      <c r="I119" s="29" t="s">
        <v>1544</v>
      </c>
      <c r="J119" s="182" t="s">
        <v>1150</v>
      </c>
    </row>
    <row r="120" spans="2:10" x14ac:dyDescent="0.25">
      <c r="B120" s="29" t="s">
        <v>41</v>
      </c>
      <c r="C120" s="30" t="s">
        <v>47</v>
      </c>
      <c r="D120" s="30"/>
      <c r="E120" s="29" t="s">
        <v>456</v>
      </c>
      <c r="F120" s="29" t="s">
        <v>766</v>
      </c>
      <c r="G120" s="29" t="s">
        <v>209</v>
      </c>
      <c r="H120" s="181" t="s">
        <v>1529</v>
      </c>
      <c r="I120" s="29" t="s">
        <v>1544</v>
      </c>
      <c r="J120" s="182" t="s">
        <v>1150</v>
      </c>
    </row>
    <row r="121" spans="2:10" x14ac:dyDescent="0.25">
      <c r="B121" s="29" t="s">
        <v>41</v>
      </c>
      <c r="C121" s="30" t="s">
        <v>47</v>
      </c>
      <c r="D121" s="30"/>
      <c r="E121" s="29" t="s">
        <v>456</v>
      </c>
      <c r="F121" s="29" t="s">
        <v>767</v>
      </c>
      <c r="G121" s="29" t="s">
        <v>7</v>
      </c>
      <c r="H121" s="181" t="s">
        <v>1530</v>
      </c>
      <c r="I121" s="29" t="s">
        <v>1544</v>
      </c>
      <c r="J121" s="182" t="s">
        <v>1150</v>
      </c>
    </row>
    <row r="122" spans="2:10" x14ac:dyDescent="0.25">
      <c r="B122" s="29" t="s">
        <v>41</v>
      </c>
      <c r="C122" s="30" t="s">
        <v>47</v>
      </c>
      <c r="D122" s="30"/>
      <c r="E122" s="29" t="s">
        <v>456</v>
      </c>
      <c r="F122" s="29" t="s">
        <v>768</v>
      </c>
      <c r="G122" s="29" t="s">
        <v>7</v>
      </c>
      <c r="H122" s="181" t="s">
        <v>1531</v>
      </c>
      <c r="I122" s="29" t="s">
        <v>1544</v>
      </c>
      <c r="J122" s="182" t="s">
        <v>1150</v>
      </c>
    </row>
    <row r="123" spans="2:10" x14ac:dyDescent="0.25">
      <c r="B123" s="29" t="s">
        <v>41</v>
      </c>
      <c r="C123" s="30" t="s">
        <v>47</v>
      </c>
      <c r="D123" s="30"/>
      <c r="E123" s="29" t="s">
        <v>456</v>
      </c>
      <c r="F123" s="29" t="s">
        <v>769</v>
      </c>
      <c r="G123" s="29" t="s">
        <v>7</v>
      </c>
      <c r="H123" s="181" t="s">
        <v>1532</v>
      </c>
      <c r="I123" s="29" t="s">
        <v>7</v>
      </c>
      <c r="J123" s="183" t="s">
        <v>7</v>
      </c>
    </row>
    <row r="124" spans="2:10" x14ac:dyDescent="0.25">
      <c r="B124" s="29" t="s">
        <v>41</v>
      </c>
      <c r="C124" s="30" t="s">
        <v>47</v>
      </c>
      <c r="D124" s="30"/>
      <c r="E124" s="29" t="s">
        <v>456</v>
      </c>
      <c r="F124" s="29" t="s">
        <v>770</v>
      </c>
      <c r="G124" s="29" t="s">
        <v>7</v>
      </c>
      <c r="H124" s="181" t="s">
        <v>1533</v>
      </c>
      <c r="I124" s="29" t="s">
        <v>7</v>
      </c>
      <c r="J124" s="183" t="s">
        <v>7</v>
      </c>
    </row>
    <row r="125" spans="2:10" x14ac:dyDescent="0.25">
      <c r="B125" s="29" t="s">
        <v>41</v>
      </c>
      <c r="C125" s="30" t="s">
        <v>47</v>
      </c>
      <c r="D125" s="30"/>
      <c r="E125" s="29" t="s">
        <v>456</v>
      </c>
      <c r="F125" s="29" t="s">
        <v>771</v>
      </c>
      <c r="G125" s="29" t="s">
        <v>7</v>
      </c>
      <c r="H125" s="181" t="s">
        <v>1534</v>
      </c>
      <c r="I125" s="29" t="s">
        <v>7</v>
      </c>
      <c r="J125" s="183" t="s">
        <v>7</v>
      </c>
    </row>
    <row r="126" spans="2:10" x14ac:dyDescent="0.25">
      <c r="B126" s="29" t="s">
        <v>41</v>
      </c>
      <c r="C126" s="30" t="s">
        <v>47</v>
      </c>
      <c r="D126" s="30"/>
      <c r="E126" s="29" t="s">
        <v>456</v>
      </c>
      <c r="F126" s="29" t="s">
        <v>772</v>
      </c>
      <c r="G126" s="29" t="s">
        <v>7</v>
      </c>
      <c r="H126" s="181" t="s">
        <v>1535</v>
      </c>
      <c r="I126" s="29" t="s">
        <v>7</v>
      </c>
      <c r="J126" s="183" t="s">
        <v>7</v>
      </c>
    </row>
    <row r="127" spans="2:10" x14ac:dyDescent="0.25">
      <c r="B127" s="29" t="s">
        <v>41</v>
      </c>
      <c r="C127" s="31" t="s">
        <v>47</v>
      </c>
      <c r="D127" s="31"/>
      <c r="E127" s="29" t="s">
        <v>457</v>
      </c>
      <c r="F127" s="29" t="s">
        <v>773</v>
      </c>
      <c r="G127" s="29" t="s">
        <v>207</v>
      </c>
      <c r="H127" s="181" t="s">
        <v>1536</v>
      </c>
      <c r="I127" s="29" t="s">
        <v>7</v>
      </c>
      <c r="J127" s="183" t="s">
        <v>7</v>
      </c>
    </row>
    <row r="128" spans="2:10" x14ac:dyDescent="0.25">
      <c r="B128" s="29" t="s">
        <v>41</v>
      </c>
      <c r="C128" s="31" t="s">
        <v>47</v>
      </c>
      <c r="D128" s="31"/>
      <c r="E128" s="29" t="s">
        <v>457</v>
      </c>
      <c r="F128" s="29" t="s">
        <v>774</v>
      </c>
      <c r="G128" s="29" t="s">
        <v>207</v>
      </c>
      <c r="H128" s="181" t="s">
        <v>1537</v>
      </c>
      <c r="I128" s="29" t="s">
        <v>7</v>
      </c>
      <c r="J128" s="183" t="s">
        <v>7</v>
      </c>
    </row>
    <row r="129" spans="2:10" x14ac:dyDescent="0.25">
      <c r="B129" s="29" t="s">
        <v>41</v>
      </c>
      <c r="C129" s="31" t="s">
        <v>47</v>
      </c>
      <c r="D129" s="31"/>
      <c r="E129" s="29" t="s">
        <v>457</v>
      </c>
      <c r="F129" s="29" t="s">
        <v>775</v>
      </c>
      <c r="G129" s="29" t="s">
        <v>207</v>
      </c>
      <c r="H129" s="181" t="s">
        <v>1538</v>
      </c>
      <c r="I129" s="29" t="s">
        <v>7</v>
      </c>
      <c r="J129" s="183" t="s">
        <v>7</v>
      </c>
    </row>
    <row r="130" spans="2:10" ht="15.75" thickBot="1" x14ac:dyDescent="0.3">
      <c r="B130" s="29" t="s">
        <v>41</v>
      </c>
      <c r="C130" s="31" t="s">
        <v>47</v>
      </c>
      <c r="D130" s="31"/>
      <c r="E130" s="29" t="s">
        <v>457</v>
      </c>
      <c r="F130" s="29" t="s">
        <v>776</v>
      </c>
      <c r="G130" s="29" t="s">
        <v>207</v>
      </c>
      <c r="H130" s="184" t="s">
        <v>1539</v>
      </c>
      <c r="I130" s="185" t="s">
        <v>7</v>
      </c>
      <c r="J130" s="186" t="s">
        <v>7</v>
      </c>
    </row>
    <row r="131" spans="2:10" x14ac:dyDescent="0.25">
      <c r="B131" s="29" t="s">
        <v>41</v>
      </c>
      <c r="C131" s="31" t="s">
        <v>47</v>
      </c>
      <c r="D131" s="31"/>
      <c r="E131" s="29" t="s">
        <v>457</v>
      </c>
      <c r="F131" s="29" t="s">
        <v>777</v>
      </c>
      <c r="G131" s="29" t="s">
        <v>207</v>
      </c>
      <c r="H131" s="180"/>
      <c r="I131" s="180"/>
    </row>
    <row r="132" spans="2:10" x14ac:dyDescent="0.25">
      <c r="B132" s="29" t="s">
        <v>41</v>
      </c>
      <c r="C132" s="31" t="s">
        <v>47</v>
      </c>
      <c r="D132" s="31"/>
      <c r="E132" s="29" t="s">
        <v>457</v>
      </c>
      <c r="F132" s="29" t="s">
        <v>778</v>
      </c>
      <c r="G132" s="29" t="s">
        <v>207</v>
      </c>
      <c r="H132" s="29"/>
      <c r="I132" s="29"/>
    </row>
    <row r="133" spans="2:10" x14ac:dyDescent="0.25">
      <c r="B133" s="29" t="s">
        <v>41</v>
      </c>
      <c r="C133" s="31" t="s">
        <v>47</v>
      </c>
      <c r="D133" s="31"/>
      <c r="E133" s="29" t="s">
        <v>457</v>
      </c>
      <c r="F133" s="29" t="s">
        <v>779</v>
      </c>
      <c r="G133" s="29" t="s">
        <v>207</v>
      </c>
      <c r="H133" s="29"/>
      <c r="I133" s="29"/>
    </row>
    <row r="134" spans="2:10" x14ac:dyDescent="0.25">
      <c r="B134" s="29" t="s">
        <v>41</v>
      </c>
      <c r="C134" s="31" t="s">
        <v>47</v>
      </c>
      <c r="D134" s="31"/>
      <c r="E134" s="29" t="s">
        <v>457</v>
      </c>
      <c r="F134" s="29" t="s">
        <v>780</v>
      </c>
      <c r="G134" s="29" t="s">
        <v>208</v>
      </c>
      <c r="H134" s="29"/>
      <c r="I134" s="29"/>
    </row>
    <row r="135" spans="2:10" x14ac:dyDescent="0.25">
      <c r="B135" s="29" t="s">
        <v>41</v>
      </c>
      <c r="C135" s="31" t="s">
        <v>47</v>
      </c>
      <c r="D135" s="31"/>
      <c r="E135" s="29" t="s">
        <v>457</v>
      </c>
      <c r="F135" s="29" t="s">
        <v>781</v>
      </c>
      <c r="G135" s="29" t="s">
        <v>209</v>
      </c>
      <c r="H135" s="29"/>
      <c r="I135" s="29"/>
    </row>
    <row r="136" spans="2:10" x14ac:dyDescent="0.25">
      <c r="B136" s="29" t="s">
        <v>41</v>
      </c>
      <c r="C136" s="31" t="s">
        <v>47</v>
      </c>
      <c r="D136" s="31"/>
      <c r="E136" s="29" t="s">
        <v>457</v>
      </c>
      <c r="F136" s="29" t="s">
        <v>782</v>
      </c>
      <c r="G136" s="29" t="s">
        <v>209</v>
      </c>
      <c r="H136" s="29"/>
      <c r="I136" s="29"/>
    </row>
    <row r="137" spans="2:10" x14ac:dyDescent="0.25">
      <c r="B137" s="29" t="s">
        <v>41</v>
      </c>
      <c r="C137" s="31" t="s">
        <v>47</v>
      </c>
      <c r="D137" s="31"/>
      <c r="E137" s="29" t="s">
        <v>457</v>
      </c>
      <c r="F137" s="29" t="s">
        <v>783</v>
      </c>
      <c r="G137" s="29" t="s">
        <v>209</v>
      </c>
      <c r="H137" s="29"/>
      <c r="I137" s="29"/>
    </row>
    <row r="138" spans="2:10" x14ac:dyDescent="0.25">
      <c r="B138" s="29" t="s">
        <v>41</v>
      </c>
      <c r="C138" s="31" t="s">
        <v>47</v>
      </c>
      <c r="D138" s="31"/>
      <c r="E138" s="29" t="s">
        <v>457</v>
      </c>
      <c r="F138" s="29" t="s">
        <v>784</v>
      </c>
      <c r="G138" s="29" t="s">
        <v>209</v>
      </c>
      <c r="H138" s="29"/>
      <c r="I138" s="29"/>
    </row>
    <row r="139" spans="2:10" x14ac:dyDescent="0.25">
      <c r="B139" s="29" t="s">
        <v>41</v>
      </c>
      <c r="C139" s="31" t="s">
        <v>47</v>
      </c>
      <c r="D139" s="31"/>
      <c r="E139" s="29" t="s">
        <v>457</v>
      </c>
      <c r="F139" s="29" t="s">
        <v>785</v>
      </c>
      <c r="G139" s="29" t="s">
        <v>7</v>
      </c>
      <c r="H139" s="29"/>
      <c r="I139" s="29"/>
    </row>
    <row r="140" spans="2:10" x14ac:dyDescent="0.25">
      <c r="B140" s="29" t="s">
        <v>41</v>
      </c>
      <c r="C140" s="31" t="s">
        <v>47</v>
      </c>
      <c r="D140" s="31"/>
      <c r="E140" s="29" t="s">
        <v>457</v>
      </c>
      <c r="F140" s="29" t="s">
        <v>786</v>
      </c>
      <c r="G140" s="29" t="s">
        <v>7</v>
      </c>
      <c r="H140" s="29"/>
      <c r="I140" s="29"/>
    </row>
    <row r="141" spans="2:10" x14ac:dyDescent="0.25">
      <c r="B141" s="29" t="s">
        <v>41</v>
      </c>
      <c r="C141" s="31" t="s">
        <v>47</v>
      </c>
      <c r="D141" s="31"/>
      <c r="E141" s="29" t="s">
        <v>457</v>
      </c>
      <c r="F141" s="29" t="s">
        <v>787</v>
      </c>
      <c r="G141" s="29" t="s">
        <v>7</v>
      </c>
      <c r="H141" s="29"/>
      <c r="I141" s="29"/>
    </row>
    <row r="142" spans="2:10" x14ac:dyDescent="0.25">
      <c r="B142" s="29" t="s">
        <v>41</v>
      </c>
      <c r="C142" s="31" t="s">
        <v>47</v>
      </c>
      <c r="D142" s="31"/>
      <c r="E142" s="29" t="s">
        <v>457</v>
      </c>
      <c r="F142" s="29" t="s">
        <v>788</v>
      </c>
      <c r="G142" s="29" t="s">
        <v>7</v>
      </c>
      <c r="H142" s="29"/>
      <c r="I142" s="29"/>
    </row>
    <row r="143" spans="2:10" x14ac:dyDescent="0.25">
      <c r="B143" s="29" t="s">
        <v>41</v>
      </c>
      <c r="C143" s="31" t="s">
        <v>47</v>
      </c>
      <c r="D143" s="31"/>
      <c r="E143" s="29" t="s">
        <v>458</v>
      </c>
      <c r="F143" s="29" t="s">
        <v>789</v>
      </c>
      <c r="G143" s="29" t="s">
        <v>207</v>
      </c>
      <c r="H143" s="29"/>
      <c r="I143" s="29"/>
    </row>
    <row r="144" spans="2:10" x14ac:dyDescent="0.25">
      <c r="B144" s="29" t="s">
        <v>41</v>
      </c>
      <c r="C144" s="31" t="s">
        <v>47</v>
      </c>
      <c r="D144" s="31"/>
      <c r="E144" s="29" t="s">
        <v>458</v>
      </c>
      <c r="F144" s="29" t="s">
        <v>790</v>
      </c>
      <c r="G144" s="29" t="s">
        <v>208</v>
      </c>
      <c r="H144" s="29"/>
      <c r="I144" s="29"/>
    </row>
    <row r="145" spans="2:10" x14ac:dyDescent="0.25">
      <c r="B145" s="29" t="s">
        <v>41</v>
      </c>
      <c r="C145" s="31" t="s">
        <v>47</v>
      </c>
      <c r="D145" s="31"/>
      <c r="E145" s="29" t="s">
        <v>458</v>
      </c>
      <c r="F145" s="29" t="s">
        <v>791</v>
      </c>
      <c r="G145" s="29" t="s">
        <v>209</v>
      </c>
      <c r="H145" s="29"/>
      <c r="I145" s="29"/>
    </row>
    <row r="146" spans="2:10" x14ac:dyDescent="0.25">
      <c r="B146" s="29" t="s">
        <v>41</v>
      </c>
      <c r="C146" s="31" t="s">
        <v>47</v>
      </c>
      <c r="D146" s="31"/>
      <c r="E146" s="29" t="s">
        <v>458</v>
      </c>
      <c r="F146" s="29" t="s">
        <v>792</v>
      </c>
      <c r="G146" s="29" t="s">
        <v>209</v>
      </c>
      <c r="H146" s="29"/>
      <c r="I146" s="29"/>
    </row>
    <row r="147" spans="2:10" x14ac:dyDescent="0.25">
      <c r="B147" s="29" t="s">
        <v>41</v>
      </c>
      <c r="C147" s="31" t="s">
        <v>47</v>
      </c>
      <c r="D147" s="31"/>
      <c r="E147" s="29" t="s">
        <v>458</v>
      </c>
      <c r="F147" s="29" t="s">
        <v>793</v>
      </c>
      <c r="G147" s="29" t="s">
        <v>209</v>
      </c>
      <c r="H147" s="29"/>
      <c r="I147" s="29"/>
    </row>
    <row r="148" spans="2:10" x14ac:dyDescent="0.25">
      <c r="B148" s="29" t="s">
        <v>41</v>
      </c>
      <c r="C148" s="31" t="s">
        <v>47</v>
      </c>
      <c r="D148" s="31"/>
      <c r="E148" s="29" t="s">
        <v>458</v>
      </c>
      <c r="F148" s="29" t="s">
        <v>794</v>
      </c>
      <c r="G148" s="29" t="s">
        <v>209</v>
      </c>
      <c r="H148" s="29"/>
      <c r="I148" s="29"/>
    </row>
    <row r="149" spans="2:10" x14ac:dyDescent="0.25">
      <c r="B149" s="29" t="s">
        <v>41</v>
      </c>
      <c r="C149" s="31" t="s">
        <v>47</v>
      </c>
      <c r="D149" s="31"/>
      <c r="E149" s="29" t="s">
        <v>458</v>
      </c>
      <c r="F149" s="29" t="s">
        <v>795</v>
      </c>
      <c r="G149" s="29" t="s">
        <v>7</v>
      </c>
      <c r="H149" s="29"/>
      <c r="I149" s="29"/>
      <c r="J149" s="27"/>
    </row>
    <row r="150" spans="2:10" x14ac:dyDescent="0.25">
      <c r="B150" s="29" t="s">
        <v>41</v>
      </c>
      <c r="C150" s="31" t="s">
        <v>47</v>
      </c>
      <c r="D150" s="31"/>
      <c r="E150" s="29" t="s">
        <v>458</v>
      </c>
      <c r="F150" s="29" t="s">
        <v>796</v>
      </c>
      <c r="G150" s="29" t="s">
        <v>7</v>
      </c>
      <c r="H150" s="29"/>
      <c r="I150" s="29"/>
      <c r="J150" s="27"/>
    </row>
    <row r="151" spans="2:10" x14ac:dyDescent="0.25">
      <c r="B151" s="29" t="s">
        <v>41</v>
      </c>
      <c r="C151" s="31" t="s">
        <v>47</v>
      </c>
      <c r="D151" s="31"/>
      <c r="E151" s="29" t="s">
        <v>458</v>
      </c>
      <c r="F151" s="29" t="s">
        <v>797</v>
      </c>
      <c r="G151" s="29" t="s">
        <v>7</v>
      </c>
      <c r="H151" s="29"/>
      <c r="I151" s="29"/>
    </row>
    <row r="152" spans="2:10" x14ac:dyDescent="0.25">
      <c r="B152" s="29" t="s">
        <v>41</v>
      </c>
      <c r="C152" s="31" t="s">
        <v>47</v>
      </c>
      <c r="D152" s="31"/>
      <c r="E152" s="29" t="s">
        <v>458</v>
      </c>
      <c r="F152" s="29" t="s">
        <v>798</v>
      </c>
      <c r="G152" s="29" t="s">
        <v>7</v>
      </c>
      <c r="H152" s="29"/>
      <c r="I152" s="29"/>
    </row>
    <row r="153" spans="2:10" x14ac:dyDescent="0.25">
      <c r="B153" s="29" t="s">
        <v>41</v>
      </c>
      <c r="C153" s="31" t="s">
        <v>47</v>
      </c>
      <c r="D153" s="31"/>
      <c r="E153" s="29" t="s">
        <v>458</v>
      </c>
      <c r="F153" s="29" t="s">
        <v>799</v>
      </c>
      <c r="G153" s="29" t="s">
        <v>7</v>
      </c>
      <c r="H153" s="29"/>
      <c r="I153" s="29"/>
    </row>
    <row r="154" spans="2:10" x14ac:dyDescent="0.25">
      <c r="B154" s="29" t="s">
        <v>41</v>
      </c>
      <c r="C154" s="31" t="s">
        <v>47</v>
      </c>
      <c r="D154" s="31"/>
      <c r="E154" s="29" t="s">
        <v>458</v>
      </c>
      <c r="F154" s="29" t="s">
        <v>800</v>
      </c>
      <c r="G154" s="29" t="s">
        <v>7</v>
      </c>
      <c r="H154" s="29"/>
      <c r="I154" s="29"/>
    </row>
    <row r="155" spans="2:10" x14ac:dyDescent="0.25">
      <c r="B155" s="29" t="s">
        <v>41</v>
      </c>
      <c r="C155" s="31" t="s">
        <v>47</v>
      </c>
      <c r="D155" s="31"/>
      <c r="E155" s="29" t="s">
        <v>458</v>
      </c>
      <c r="F155" s="29" t="s">
        <v>801</v>
      </c>
      <c r="G155" s="29" t="s">
        <v>7</v>
      </c>
      <c r="H155" s="29"/>
      <c r="I155" s="29"/>
    </row>
    <row r="156" spans="2:10" x14ac:dyDescent="0.25">
      <c r="B156" s="29" t="s">
        <v>41</v>
      </c>
      <c r="C156" s="31" t="s">
        <v>47</v>
      </c>
      <c r="D156" s="31"/>
      <c r="E156" s="29" t="s">
        <v>459</v>
      </c>
      <c r="F156" s="29" t="s">
        <v>802</v>
      </c>
      <c r="G156" s="29" t="s">
        <v>207</v>
      </c>
      <c r="H156" s="29"/>
      <c r="I156" s="29"/>
    </row>
    <row r="157" spans="2:10" x14ac:dyDescent="0.25">
      <c r="B157" s="29" t="s">
        <v>41</v>
      </c>
      <c r="C157" s="31" t="s">
        <v>47</v>
      </c>
      <c r="D157" s="31"/>
      <c r="E157" s="29" t="s">
        <v>459</v>
      </c>
      <c r="F157" s="29" t="s">
        <v>803</v>
      </c>
      <c r="G157" s="29" t="s">
        <v>207</v>
      </c>
      <c r="H157" s="29"/>
      <c r="I157" s="29"/>
    </row>
    <row r="158" spans="2:10" x14ac:dyDescent="0.25">
      <c r="B158" s="29" t="s">
        <v>41</v>
      </c>
      <c r="C158" s="31" t="s">
        <v>47</v>
      </c>
      <c r="D158" s="31"/>
      <c r="E158" s="29" t="s">
        <v>459</v>
      </c>
      <c r="F158" s="29" t="s">
        <v>804</v>
      </c>
      <c r="G158" s="29" t="s">
        <v>208</v>
      </c>
      <c r="H158" s="29"/>
      <c r="I158" s="29"/>
    </row>
    <row r="159" spans="2:10" x14ac:dyDescent="0.25">
      <c r="B159" s="29" t="s">
        <v>41</v>
      </c>
      <c r="C159" s="31" t="s">
        <v>47</v>
      </c>
      <c r="D159" s="31"/>
      <c r="E159" s="29" t="s">
        <v>459</v>
      </c>
      <c r="F159" s="29" t="s">
        <v>805</v>
      </c>
      <c r="G159" s="29" t="s">
        <v>208</v>
      </c>
      <c r="H159" s="29"/>
      <c r="I159" s="29"/>
    </row>
    <row r="160" spans="2:10" x14ac:dyDescent="0.25">
      <c r="B160" s="29" t="s">
        <v>41</v>
      </c>
      <c r="C160" s="31" t="s">
        <v>47</v>
      </c>
      <c r="D160" s="31"/>
      <c r="E160" s="29" t="s">
        <v>459</v>
      </c>
      <c r="F160" s="29" t="s">
        <v>806</v>
      </c>
      <c r="G160" s="29" t="s">
        <v>208</v>
      </c>
      <c r="H160" s="29"/>
      <c r="I160" s="29"/>
    </row>
    <row r="161" spans="2:10" x14ac:dyDescent="0.25">
      <c r="B161" s="29" t="s">
        <v>41</v>
      </c>
      <c r="C161" s="31" t="s">
        <v>47</v>
      </c>
      <c r="D161" s="31"/>
      <c r="E161" s="29" t="s">
        <v>459</v>
      </c>
      <c r="F161" s="29" t="s">
        <v>807</v>
      </c>
      <c r="G161" s="29" t="s">
        <v>209</v>
      </c>
      <c r="H161" s="29"/>
      <c r="I161" s="29"/>
    </row>
    <row r="162" spans="2:10" x14ac:dyDescent="0.25">
      <c r="B162" s="29" t="s">
        <v>41</v>
      </c>
      <c r="C162" s="31" t="s">
        <v>47</v>
      </c>
      <c r="D162" s="31"/>
      <c r="E162" s="29" t="s">
        <v>459</v>
      </c>
      <c r="F162" s="29" t="s">
        <v>808</v>
      </c>
      <c r="G162" s="29" t="s">
        <v>209</v>
      </c>
      <c r="H162" s="29"/>
      <c r="I162" s="29"/>
    </row>
    <row r="163" spans="2:10" x14ac:dyDescent="0.25">
      <c r="B163" s="29" t="s">
        <v>41</v>
      </c>
      <c r="C163" s="31" t="s">
        <v>47</v>
      </c>
      <c r="D163" s="31"/>
      <c r="E163" s="29" t="s">
        <v>459</v>
      </c>
      <c r="F163" s="29" t="s">
        <v>809</v>
      </c>
      <c r="G163" s="29" t="s">
        <v>209</v>
      </c>
      <c r="H163" s="29"/>
      <c r="I163" s="29"/>
    </row>
    <row r="164" spans="2:10" x14ac:dyDescent="0.25">
      <c r="B164" s="29" t="s">
        <v>41</v>
      </c>
      <c r="C164" s="31" t="s">
        <v>47</v>
      </c>
      <c r="D164" s="31"/>
      <c r="E164" s="29" t="s">
        <v>459</v>
      </c>
      <c r="F164" s="29" t="s">
        <v>810</v>
      </c>
      <c r="G164" s="29" t="s">
        <v>209</v>
      </c>
      <c r="H164" s="29"/>
      <c r="I164" s="29"/>
    </row>
    <row r="165" spans="2:10" x14ac:dyDescent="0.25">
      <c r="B165" s="29" t="s">
        <v>41</v>
      </c>
      <c r="C165" s="31" t="s">
        <v>47</v>
      </c>
      <c r="D165" s="31"/>
      <c r="E165" s="29" t="s">
        <v>459</v>
      </c>
      <c r="F165" s="29" t="s">
        <v>811</v>
      </c>
      <c r="G165" s="29" t="s">
        <v>209</v>
      </c>
      <c r="H165" s="29"/>
      <c r="I165" s="29"/>
    </row>
    <row r="166" spans="2:10" x14ac:dyDescent="0.25">
      <c r="B166" s="29" t="s">
        <v>41</v>
      </c>
      <c r="C166" s="31" t="s">
        <v>47</v>
      </c>
      <c r="D166" s="31"/>
      <c r="E166" s="29" t="s">
        <v>459</v>
      </c>
      <c r="F166" s="29" t="s">
        <v>812</v>
      </c>
      <c r="G166" s="29" t="s">
        <v>209</v>
      </c>
      <c r="H166" s="29"/>
      <c r="I166" s="29"/>
    </row>
    <row r="167" spans="2:10" x14ac:dyDescent="0.25">
      <c r="B167" s="29" t="s">
        <v>41</v>
      </c>
      <c r="C167" s="31" t="s">
        <v>47</v>
      </c>
      <c r="D167" s="31"/>
      <c r="E167" s="29" t="s">
        <v>459</v>
      </c>
      <c r="F167" s="29" t="s">
        <v>813</v>
      </c>
      <c r="G167" s="29" t="s">
        <v>209</v>
      </c>
      <c r="H167" s="29"/>
      <c r="I167" s="29"/>
    </row>
    <row r="168" spans="2:10" x14ac:dyDescent="0.25">
      <c r="B168" s="29" t="s">
        <v>41</v>
      </c>
      <c r="C168" s="31" t="s">
        <v>47</v>
      </c>
      <c r="D168" s="31"/>
      <c r="E168" s="29" t="s">
        <v>459</v>
      </c>
      <c r="F168" s="29" t="s">
        <v>814</v>
      </c>
      <c r="G168" s="29" t="s">
        <v>7</v>
      </c>
      <c r="H168" s="29"/>
      <c r="I168" s="29"/>
    </row>
    <row r="169" spans="2:10" x14ac:dyDescent="0.25">
      <c r="B169" s="29" t="s">
        <v>41</v>
      </c>
      <c r="C169" s="31" t="s">
        <v>47</v>
      </c>
      <c r="D169" s="31"/>
      <c r="E169" s="29" t="s">
        <v>459</v>
      </c>
      <c r="F169" s="29" t="s">
        <v>815</v>
      </c>
      <c r="G169" s="29" t="s">
        <v>7</v>
      </c>
      <c r="H169" s="29"/>
      <c r="I169" s="29"/>
    </row>
    <row r="170" spans="2:10" x14ac:dyDescent="0.25">
      <c r="B170" s="29" t="s">
        <v>41</v>
      </c>
      <c r="C170" s="31" t="s">
        <v>47</v>
      </c>
      <c r="D170" s="31"/>
      <c r="E170" s="29" t="s">
        <v>459</v>
      </c>
      <c r="F170" s="29" t="s">
        <v>816</v>
      </c>
      <c r="G170" s="29" t="s">
        <v>7</v>
      </c>
      <c r="H170" s="29"/>
      <c r="I170" s="29"/>
    </row>
    <row r="171" spans="2:10" x14ac:dyDescent="0.25">
      <c r="B171" s="29" t="s">
        <v>41</v>
      </c>
      <c r="C171" s="31" t="s">
        <v>47</v>
      </c>
      <c r="D171" s="31"/>
      <c r="E171" s="29" t="s">
        <v>459</v>
      </c>
      <c r="F171" s="29" t="s">
        <v>817</v>
      </c>
      <c r="G171" s="29" t="s">
        <v>7</v>
      </c>
      <c r="H171" s="29"/>
      <c r="I171" s="29"/>
    </row>
    <row r="172" spans="2:10" x14ac:dyDescent="0.25">
      <c r="B172" s="29" t="s">
        <v>41</v>
      </c>
      <c r="C172" s="31" t="s">
        <v>47</v>
      </c>
      <c r="D172" s="31"/>
      <c r="E172" s="29" t="s">
        <v>459</v>
      </c>
      <c r="F172" s="29" t="s">
        <v>818</v>
      </c>
      <c r="G172" s="29" t="s">
        <v>7</v>
      </c>
      <c r="H172" s="29"/>
      <c r="I172" s="29"/>
    </row>
    <row r="173" spans="2:10" s="27" customFormat="1" x14ac:dyDescent="0.25">
      <c r="B173" s="29" t="s">
        <v>41</v>
      </c>
      <c r="C173" s="31" t="s">
        <v>47</v>
      </c>
      <c r="D173" s="31"/>
      <c r="E173" s="29" t="s">
        <v>460</v>
      </c>
      <c r="F173" s="29" t="s">
        <v>819</v>
      </c>
      <c r="G173" s="29" t="s">
        <v>207</v>
      </c>
      <c r="H173" s="29"/>
      <c r="I173" s="29"/>
      <c r="J173"/>
    </row>
    <row r="174" spans="2:10" s="27" customFormat="1" x14ac:dyDescent="0.25">
      <c r="B174" s="29" t="s">
        <v>41</v>
      </c>
      <c r="C174" s="31" t="s">
        <v>47</v>
      </c>
      <c r="D174" s="31"/>
      <c r="E174" s="29" t="s">
        <v>460</v>
      </c>
      <c r="F174" s="29" t="s">
        <v>820</v>
      </c>
      <c r="G174" s="29" t="s">
        <v>207</v>
      </c>
      <c r="H174" s="29"/>
      <c r="I174" s="29"/>
      <c r="J174"/>
    </row>
    <row r="175" spans="2:10" x14ac:dyDescent="0.25">
      <c r="B175" s="29" t="s">
        <v>41</v>
      </c>
      <c r="C175" s="31" t="s">
        <v>47</v>
      </c>
      <c r="D175" s="31"/>
      <c r="E175" s="29" t="s">
        <v>460</v>
      </c>
      <c r="F175" s="29" t="s">
        <v>821</v>
      </c>
      <c r="G175" s="29" t="s">
        <v>209</v>
      </c>
      <c r="H175" s="29"/>
      <c r="I175" s="29"/>
    </row>
    <row r="176" spans="2:10" x14ac:dyDescent="0.25">
      <c r="B176" s="29" t="s">
        <v>41</v>
      </c>
      <c r="C176" s="31" t="s">
        <v>47</v>
      </c>
      <c r="D176" s="31"/>
      <c r="E176" s="29" t="s">
        <v>460</v>
      </c>
      <c r="F176" s="29" t="s">
        <v>822</v>
      </c>
      <c r="G176" s="29" t="s">
        <v>209</v>
      </c>
      <c r="H176" s="29"/>
      <c r="I176" s="29"/>
    </row>
    <row r="177" spans="2:9" x14ac:dyDescent="0.25">
      <c r="B177" s="29" t="s">
        <v>41</v>
      </c>
      <c r="C177" s="31" t="s">
        <v>47</v>
      </c>
      <c r="D177" s="31"/>
      <c r="E177" s="29" t="s">
        <v>460</v>
      </c>
      <c r="F177" s="29" t="s">
        <v>823</v>
      </c>
      <c r="G177" s="29" t="s">
        <v>209</v>
      </c>
      <c r="H177" s="29"/>
      <c r="I177" s="29"/>
    </row>
    <row r="178" spans="2:9" x14ac:dyDescent="0.25">
      <c r="B178" s="29" t="s">
        <v>41</v>
      </c>
      <c r="C178" s="31" t="s">
        <v>47</v>
      </c>
      <c r="D178" s="31"/>
      <c r="E178" s="29" t="s">
        <v>460</v>
      </c>
      <c r="F178" s="29" t="s">
        <v>824</v>
      </c>
      <c r="G178" s="29" t="s">
        <v>7</v>
      </c>
      <c r="H178" s="29"/>
      <c r="I178" s="29"/>
    </row>
    <row r="179" spans="2:9" x14ac:dyDescent="0.25">
      <c r="B179" s="29" t="s">
        <v>41</v>
      </c>
      <c r="C179" s="31" t="s">
        <v>47</v>
      </c>
      <c r="D179" s="31"/>
      <c r="E179" s="29" t="s">
        <v>460</v>
      </c>
      <c r="F179" s="29" t="s">
        <v>825</v>
      </c>
      <c r="G179" s="29" t="s">
        <v>7</v>
      </c>
      <c r="H179" s="29"/>
      <c r="I179" s="29"/>
    </row>
    <row r="180" spans="2:9" x14ac:dyDescent="0.25">
      <c r="B180" s="29" t="s">
        <v>41</v>
      </c>
      <c r="C180" s="31" t="s">
        <v>47</v>
      </c>
      <c r="D180" s="31"/>
      <c r="E180" s="29" t="s">
        <v>460</v>
      </c>
      <c r="F180" s="29" t="s">
        <v>826</v>
      </c>
      <c r="G180" s="29" t="s">
        <v>7</v>
      </c>
      <c r="H180" s="29"/>
      <c r="I180" s="29"/>
    </row>
    <row r="181" spans="2:9" x14ac:dyDescent="0.25">
      <c r="B181" s="29" t="s">
        <v>41</v>
      </c>
      <c r="C181" s="31" t="s">
        <v>47</v>
      </c>
      <c r="D181" s="31"/>
      <c r="E181" s="29" t="s">
        <v>460</v>
      </c>
      <c r="F181" s="29" t="s">
        <v>827</v>
      </c>
      <c r="G181" s="29" t="s">
        <v>7</v>
      </c>
      <c r="H181" s="29"/>
      <c r="I181" s="29"/>
    </row>
    <row r="182" spans="2:9" x14ac:dyDescent="0.25">
      <c r="B182" s="29" t="s">
        <v>41</v>
      </c>
      <c r="C182" s="31" t="s">
        <v>47</v>
      </c>
      <c r="D182" s="31"/>
      <c r="E182" s="29" t="s">
        <v>460</v>
      </c>
      <c r="F182" s="29" t="s">
        <v>828</v>
      </c>
      <c r="G182" s="29" t="s">
        <v>7</v>
      </c>
      <c r="H182" s="29"/>
      <c r="I182" s="29"/>
    </row>
    <row r="183" spans="2:9" x14ac:dyDescent="0.25">
      <c r="B183" s="29" t="s">
        <v>42</v>
      </c>
      <c r="C183" s="30" t="s">
        <v>48</v>
      </c>
      <c r="D183" s="30"/>
      <c r="E183" s="29" t="s">
        <v>461</v>
      </c>
      <c r="F183" s="29" t="s">
        <v>829</v>
      </c>
      <c r="G183" s="29" t="s">
        <v>257</v>
      </c>
      <c r="H183" s="29"/>
      <c r="I183" s="29"/>
    </row>
    <row r="184" spans="2:9" x14ac:dyDescent="0.25">
      <c r="B184" s="29" t="s">
        <v>42</v>
      </c>
      <c r="C184" s="30" t="s">
        <v>48</v>
      </c>
      <c r="D184" s="30"/>
      <c r="E184" s="29" t="s">
        <v>461</v>
      </c>
      <c r="F184" s="29" t="s">
        <v>830</v>
      </c>
      <c r="G184" s="29" t="s">
        <v>257</v>
      </c>
      <c r="H184" s="29"/>
      <c r="I184" s="29"/>
    </row>
    <row r="185" spans="2:9" x14ac:dyDescent="0.25">
      <c r="B185" s="29" t="s">
        <v>42</v>
      </c>
      <c r="C185" s="30" t="s">
        <v>48</v>
      </c>
      <c r="D185" s="30"/>
      <c r="E185" s="29" t="s">
        <v>461</v>
      </c>
      <c r="F185" s="29" t="s">
        <v>831</v>
      </c>
      <c r="G185" s="29" t="s">
        <v>257</v>
      </c>
      <c r="H185" s="29"/>
      <c r="I185" s="29"/>
    </row>
    <row r="186" spans="2:9" x14ac:dyDescent="0.25">
      <c r="B186" s="29" t="s">
        <v>42</v>
      </c>
      <c r="C186" s="30" t="s">
        <v>48</v>
      </c>
      <c r="D186" s="30"/>
      <c r="E186" s="29" t="s">
        <v>461</v>
      </c>
      <c r="F186" s="29" t="s">
        <v>832</v>
      </c>
      <c r="G186" s="29" t="s">
        <v>257</v>
      </c>
      <c r="H186" s="29"/>
      <c r="I186" s="29"/>
    </row>
    <row r="187" spans="2:9" x14ac:dyDescent="0.25">
      <c r="B187" s="29" t="s">
        <v>42</v>
      </c>
      <c r="C187" s="30" t="s">
        <v>48</v>
      </c>
      <c r="D187" s="30"/>
      <c r="E187" s="29" t="s">
        <v>461</v>
      </c>
      <c r="F187" s="29" t="s">
        <v>833</v>
      </c>
      <c r="G187" s="29" t="s">
        <v>257</v>
      </c>
      <c r="H187" s="29"/>
      <c r="I187" s="29"/>
    </row>
    <row r="188" spans="2:9" x14ac:dyDescent="0.25">
      <c r="B188" s="29" t="s">
        <v>42</v>
      </c>
      <c r="C188" s="30" t="s">
        <v>48</v>
      </c>
      <c r="D188" s="30"/>
      <c r="E188" s="29" t="s">
        <v>461</v>
      </c>
      <c r="F188" s="29" t="s">
        <v>834</v>
      </c>
      <c r="G188" s="29" t="s">
        <v>257</v>
      </c>
      <c r="H188" s="29"/>
      <c r="I188" s="29"/>
    </row>
    <row r="189" spans="2:9" x14ac:dyDescent="0.25">
      <c r="B189" s="29" t="s">
        <v>42</v>
      </c>
      <c r="C189" s="30" t="s">
        <v>48</v>
      </c>
      <c r="D189" s="30"/>
      <c r="E189" s="29" t="s">
        <v>461</v>
      </c>
      <c r="F189" s="29" t="s">
        <v>835</v>
      </c>
      <c r="G189" s="29" t="s">
        <v>7</v>
      </c>
      <c r="H189" s="29"/>
      <c r="I189" s="29"/>
    </row>
    <row r="190" spans="2:9" x14ac:dyDescent="0.25">
      <c r="B190" s="29" t="s">
        <v>42</v>
      </c>
      <c r="C190" s="30" t="s">
        <v>48</v>
      </c>
      <c r="D190" s="30"/>
      <c r="E190" s="29" t="s">
        <v>461</v>
      </c>
      <c r="F190" s="29" t="s">
        <v>836</v>
      </c>
      <c r="G190" s="29" t="s">
        <v>7</v>
      </c>
      <c r="H190" s="29"/>
      <c r="I190" s="29"/>
    </row>
    <row r="191" spans="2:9" x14ac:dyDescent="0.25">
      <c r="B191" s="29" t="s">
        <v>42</v>
      </c>
      <c r="C191" s="30" t="s">
        <v>48</v>
      </c>
      <c r="D191" s="30"/>
      <c r="E191" s="29" t="s">
        <v>461</v>
      </c>
      <c r="F191" s="29" t="s">
        <v>837</v>
      </c>
      <c r="G191" s="29" t="s">
        <v>7</v>
      </c>
      <c r="H191" s="29"/>
      <c r="I191" s="29"/>
    </row>
    <row r="192" spans="2:9" x14ac:dyDescent="0.25">
      <c r="B192" s="29" t="s">
        <v>42</v>
      </c>
      <c r="C192" s="30" t="s">
        <v>48</v>
      </c>
      <c r="D192" s="30"/>
      <c r="E192" s="29" t="s">
        <v>461</v>
      </c>
      <c r="F192" s="29" t="s">
        <v>838</v>
      </c>
      <c r="G192" s="29" t="s">
        <v>7</v>
      </c>
      <c r="H192" s="29"/>
      <c r="I192" s="29"/>
    </row>
    <row r="193" spans="2:9" x14ac:dyDescent="0.25">
      <c r="B193" s="29" t="s">
        <v>42</v>
      </c>
      <c r="C193" s="30" t="s">
        <v>48</v>
      </c>
      <c r="D193" s="30"/>
      <c r="E193" s="29" t="s">
        <v>461</v>
      </c>
      <c r="F193" s="29" t="s">
        <v>839</v>
      </c>
      <c r="G193" s="29" t="s">
        <v>7</v>
      </c>
      <c r="H193" s="29"/>
      <c r="I193" s="29"/>
    </row>
    <row r="194" spans="2:9" x14ac:dyDescent="0.25">
      <c r="B194" s="29" t="s">
        <v>42</v>
      </c>
      <c r="C194" s="30" t="s">
        <v>48</v>
      </c>
      <c r="D194" s="30"/>
      <c r="E194" s="29" t="s">
        <v>461</v>
      </c>
      <c r="F194" s="29" t="s">
        <v>840</v>
      </c>
      <c r="G194" s="29" t="s">
        <v>7</v>
      </c>
      <c r="H194" s="29"/>
      <c r="I194" s="29"/>
    </row>
    <row r="195" spans="2:9" x14ac:dyDescent="0.25">
      <c r="B195" s="29" t="s">
        <v>42</v>
      </c>
      <c r="C195" s="30" t="s">
        <v>48</v>
      </c>
      <c r="D195" s="30"/>
      <c r="E195" s="29" t="s">
        <v>462</v>
      </c>
      <c r="F195" s="29" t="s">
        <v>841</v>
      </c>
      <c r="G195" s="29" t="s">
        <v>257</v>
      </c>
      <c r="H195" s="29"/>
      <c r="I195" s="29"/>
    </row>
    <row r="196" spans="2:9" x14ac:dyDescent="0.25">
      <c r="B196" s="29" t="s">
        <v>42</v>
      </c>
      <c r="C196" s="30" t="s">
        <v>48</v>
      </c>
      <c r="D196" s="30"/>
      <c r="E196" s="29" t="s">
        <v>462</v>
      </c>
      <c r="F196" s="29" t="s">
        <v>842</v>
      </c>
      <c r="G196" s="29" t="s">
        <v>257</v>
      </c>
      <c r="H196" s="29"/>
      <c r="I196" s="29"/>
    </row>
    <row r="197" spans="2:9" x14ac:dyDescent="0.25">
      <c r="B197" s="29" t="s">
        <v>42</v>
      </c>
      <c r="C197" s="30" t="s">
        <v>48</v>
      </c>
      <c r="D197" s="30"/>
      <c r="E197" s="29" t="s">
        <v>462</v>
      </c>
      <c r="F197" s="29" t="s">
        <v>843</v>
      </c>
      <c r="G197" s="29" t="s">
        <v>257</v>
      </c>
      <c r="H197" s="29"/>
      <c r="I197" s="29"/>
    </row>
    <row r="198" spans="2:9" x14ac:dyDescent="0.25">
      <c r="B198" s="29" t="s">
        <v>42</v>
      </c>
      <c r="C198" s="30" t="s">
        <v>48</v>
      </c>
      <c r="D198" s="30"/>
      <c r="E198" s="29" t="s">
        <v>462</v>
      </c>
      <c r="F198" s="29" t="s">
        <v>844</v>
      </c>
      <c r="G198" s="29" t="s">
        <v>257</v>
      </c>
      <c r="H198" s="29"/>
      <c r="I198" s="29"/>
    </row>
    <row r="199" spans="2:9" x14ac:dyDescent="0.25">
      <c r="B199" s="29" t="s">
        <v>42</v>
      </c>
      <c r="C199" s="30" t="s">
        <v>48</v>
      </c>
      <c r="D199" s="30"/>
      <c r="E199" s="29" t="s">
        <v>462</v>
      </c>
      <c r="F199" s="29" t="s">
        <v>845</v>
      </c>
      <c r="G199" s="29" t="s">
        <v>257</v>
      </c>
      <c r="H199" s="29"/>
      <c r="I199" s="29"/>
    </row>
    <row r="200" spans="2:9" x14ac:dyDescent="0.25">
      <c r="B200" s="29" t="s">
        <v>42</v>
      </c>
      <c r="C200" s="30" t="s">
        <v>48</v>
      </c>
      <c r="D200" s="30"/>
      <c r="E200" s="29" t="s">
        <v>462</v>
      </c>
      <c r="F200" s="29" t="s">
        <v>846</v>
      </c>
      <c r="G200" s="29" t="s">
        <v>7</v>
      </c>
      <c r="H200" s="29"/>
      <c r="I200" s="29"/>
    </row>
    <row r="201" spans="2:9" x14ac:dyDescent="0.25">
      <c r="B201" s="29" t="s">
        <v>42</v>
      </c>
      <c r="C201" s="30" t="s">
        <v>48</v>
      </c>
      <c r="D201" s="30"/>
      <c r="E201" s="29" t="s">
        <v>462</v>
      </c>
      <c r="F201" s="29" t="s">
        <v>847</v>
      </c>
      <c r="G201" s="29" t="s">
        <v>7</v>
      </c>
      <c r="H201" s="29"/>
      <c r="I201" s="29"/>
    </row>
    <row r="202" spans="2:9" x14ac:dyDescent="0.25">
      <c r="B202" s="29" t="s">
        <v>42</v>
      </c>
      <c r="C202" s="30" t="s">
        <v>48</v>
      </c>
      <c r="D202" s="30"/>
      <c r="E202" s="29" t="s">
        <v>462</v>
      </c>
      <c r="F202" s="29" t="s">
        <v>848</v>
      </c>
      <c r="G202" s="29" t="s">
        <v>7</v>
      </c>
      <c r="H202" s="29"/>
      <c r="I202" s="29"/>
    </row>
    <row r="203" spans="2:9" x14ac:dyDescent="0.25">
      <c r="B203" s="29" t="s">
        <v>42</v>
      </c>
      <c r="C203" s="30" t="s">
        <v>48</v>
      </c>
      <c r="D203" s="30"/>
      <c r="E203" s="29" t="s">
        <v>462</v>
      </c>
      <c r="F203" s="29" t="s">
        <v>849</v>
      </c>
      <c r="G203" s="29" t="s">
        <v>7</v>
      </c>
      <c r="H203" s="29"/>
      <c r="I203" s="29"/>
    </row>
    <row r="204" spans="2:9" x14ac:dyDescent="0.25">
      <c r="B204" s="29" t="s">
        <v>42</v>
      </c>
      <c r="C204" s="30" t="s">
        <v>48</v>
      </c>
      <c r="D204" s="30"/>
      <c r="E204" s="29" t="s">
        <v>462</v>
      </c>
      <c r="F204" s="29" t="s">
        <v>850</v>
      </c>
      <c r="G204" s="29" t="s">
        <v>7</v>
      </c>
      <c r="H204" s="29"/>
      <c r="I204" s="29"/>
    </row>
    <row r="205" spans="2:9" x14ac:dyDescent="0.25">
      <c r="B205" s="29" t="s">
        <v>42</v>
      </c>
      <c r="C205" s="30" t="s">
        <v>48</v>
      </c>
      <c r="D205" s="30"/>
      <c r="E205" s="29" t="s">
        <v>462</v>
      </c>
      <c r="F205" s="29" t="s">
        <v>851</v>
      </c>
      <c r="G205" s="29" t="s">
        <v>7</v>
      </c>
      <c r="H205" s="29"/>
      <c r="I205" s="29"/>
    </row>
    <row r="206" spans="2:9" x14ac:dyDescent="0.25">
      <c r="B206" s="29" t="s">
        <v>42</v>
      </c>
      <c r="C206" s="30" t="s">
        <v>48</v>
      </c>
      <c r="D206" s="30"/>
      <c r="E206" s="29" t="s">
        <v>462</v>
      </c>
      <c r="F206" s="29" t="s">
        <v>852</v>
      </c>
      <c r="G206" s="29" t="s">
        <v>7</v>
      </c>
      <c r="H206" s="29"/>
      <c r="I206" s="29"/>
    </row>
    <row r="207" spans="2:9" x14ac:dyDescent="0.25">
      <c r="B207" s="29" t="s">
        <v>42</v>
      </c>
      <c r="C207" s="30" t="s">
        <v>48</v>
      </c>
      <c r="D207" s="30"/>
      <c r="E207" s="29" t="s">
        <v>462</v>
      </c>
      <c r="F207" s="29" t="s">
        <v>853</v>
      </c>
      <c r="G207" s="29" t="s">
        <v>7</v>
      </c>
      <c r="H207" s="29"/>
      <c r="I207" s="29"/>
    </row>
    <row r="208" spans="2:9" x14ac:dyDescent="0.25">
      <c r="B208" s="29" t="s">
        <v>42</v>
      </c>
      <c r="C208" s="30" t="s">
        <v>48</v>
      </c>
      <c r="D208" s="30"/>
      <c r="E208" s="29" t="s">
        <v>463</v>
      </c>
      <c r="F208" s="29" t="s">
        <v>854</v>
      </c>
      <c r="G208" s="29" t="s">
        <v>276</v>
      </c>
      <c r="H208" s="29"/>
      <c r="I208" s="29"/>
    </row>
    <row r="209" spans="2:9" x14ac:dyDescent="0.25">
      <c r="B209" s="29" t="s">
        <v>42</v>
      </c>
      <c r="C209" s="30" t="s">
        <v>48</v>
      </c>
      <c r="D209" s="30"/>
      <c r="E209" s="29" t="s">
        <v>463</v>
      </c>
      <c r="F209" s="29" t="s">
        <v>1061</v>
      </c>
      <c r="G209" s="29" t="s">
        <v>276</v>
      </c>
      <c r="H209" s="29"/>
      <c r="I209" s="29"/>
    </row>
    <row r="210" spans="2:9" x14ac:dyDescent="0.25">
      <c r="B210" s="29" t="s">
        <v>42</v>
      </c>
      <c r="C210" s="30" t="s">
        <v>48</v>
      </c>
      <c r="D210" s="30"/>
      <c r="E210" s="29" t="s">
        <v>463</v>
      </c>
      <c r="F210" s="29" t="s">
        <v>855</v>
      </c>
      <c r="G210" s="29" t="s">
        <v>7</v>
      </c>
      <c r="H210" s="29"/>
      <c r="I210" s="29"/>
    </row>
    <row r="211" spans="2:9" x14ac:dyDescent="0.25">
      <c r="B211" s="29" t="s">
        <v>42</v>
      </c>
      <c r="C211" s="30" t="s">
        <v>48</v>
      </c>
      <c r="D211" s="30"/>
      <c r="E211" s="29" t="s">
        <v>463</v>
      </c>
      <c r="F211" s="29" t="s">
        <v>856</v>
      </c>
      <c r="G211" s="29" t="s">
        <v>7</v>
      </c>
      <c r="H211" s="29"/>
      <c r="I211" s="29"/>
    </row>
    <row r="212" spans="2:9" x14ac:dyDescent="0.25">
      <c r="B212" s="29" t="s">
        <v>42</v>
      </c>
      <c r="C212" s="30" t="s">
        <v>48</v>
      </c>
      <c r="D212" s="30"/>
      <c r="E212" s="29" t="s">
        <v>463</v>
      </c>
      <c r="F212" s="29" t="s">
        <v>857</v>
      </c>
      <c r="G212" s="29" t="s">
        <v>7</v>
      </c>
      <c r="H212" s="29"/>
      <c r="I212" s="29"/>
    </row>
    <row r="213" spans="2:9" x14ac:dyDescent="0.25">
      <c r="B213" s="29" t="s">
        <v>42</v>
      </c>
      <c r="C213" s="30" t="s">
        <v>48</v>
      </c>
      <c r="D213" s="30"/>
      <c r="E213" s="29" t="s">
        <v>463</v>
      </c>
      <c r="F213" s="29" t="s">
        <v>858</v>
      </c>
      <c r="G213" s="29" t="s">
        <v>7</v>
      </c>
      <c r="H213" s="29"/>
      <c r="I213" s="29"/>
    </row>
    <row r="214" spans="2:9" x14ac:dyDescent="0.25">
      <c r="B214" s="29" t="s">
        <v>42</v>
      </c>
      <c r="C214" s="30" t="s">
        <v>48</v>
      </c>
      <c r="D214" s="30"/>
      <c r="E214" s="29" t="s">
        <v>463</v>
      </c>
      <c r="F214" s="29" t="s">
        <v>859</v>
      </c>
      <c r="G214" s="29" t="s">
        <v>7</v>
      </c>
      <c r="H214" s="29"/>
      <c r="I214" s="32"/>
    </row>
    <row r="215" spans="2:9" x14ac:dyDescent="0.25">
      <c r="B215" s="29" t="s">
        <v>42</v>
      </c>
      <c r="C215" s="30" t="s">
        <v>48</v>
      </c>
      <c r="D215" s="30"/>
      <c r="E215" s="29" t="s">
        <v>463</v>
      </c>
      <c r="F215" s="29" t="s">
        <v>860</v>
      </c>
      <c r="G215" s="29" t="s">
        <v>7</v>
      </c>
      <c r="H215" s="29"/>
      <c r="I215" s="29"/>
    </row>
    <row r="216" spans="2:9" x14ac:dyDescent="0.25">
      <c r="B216" s="29" t="s">
        <v>42</v>
      </c>
      <c r="C216" s="30" t="s">
        <v>48</v>
      </c>
      <c r="D216" s="30"/>
      <c r="E216" s="29" t="s">
        <v>463</v>
      </c>
      <c r="F216" s="29" t="s">
        <v>861</v>
      </c>
      <c r="G216" s="29" t="s">
        <v>7</v>
      </c>
      <c r="H216" s="29"/>
      <c r="I216" s="29"/>
    </row>
    <row r="217" spans="2:9" x14ac:dyDescent="0.25">
      <c r="B217" s="29" t="s">
        <v>42</v>
      </c>
      <c r="C217" s="30" t="s">
        <v>48</v>
      </c>
      <c r="D217" s="30"/>
      <c r="E217" s="29" t="s">
        <v>463</v>
      </c>
      <c r="F217" s="29" t="s">
        <v>862</v>
      </c>
      <c r="G217" s="29" t="s">
        <v>7</v>
      </c>
      <c r="H217" s="29"/>
      <c r="I217" s="29"/>
    </row>
    <row r="218" spans="2:9" x14ac:dyDescent="0.25">
      <c r="B218" s="29" t="s">
        <v>42</v>
      </c>
      <c r="C218" s="30" t="s">
        <v>48</v>
      </c>
      <c r="D218" s="30"/>
      <c r="E218" s="29" t="s">
        <v>463</v>
      </c>
      <c r="F218" s="29" t="s">
        <v>863</v>
      </c>
      <c r="G218" s="29" t="s">
        <v>7</v>
      </c>
      <c r="H218" s="29"/>
      <c r="I218" s="29"/>
    </row>
    <row r="219" spans="2:9" x14ac:dyDescent="0.25">
      <c r="B219" s="29" t="s">
        <v>42</v>
      </c>
      <c r="C219" s="30" t="s">
        <v>48</v>
      </c>
      <c r="D219" s="30"/>
      <c r="E219" s="29" t="s">
        <v>463</v>
      </c>
      <c r="F219" s="29" t="s">
        <v>864</v>
      </c>
      <c r="G219" s="29" t="s">
        <v>7</v>
      </c>
      <c r="H219" s="29"/>
      <c r="I219" s="29"/>
    </row>
    <row r="220" spans="2:9" x14ac:dyDescent="0.25">
      <c r="B220" s="29" t="s">
        <v>42</v>
      </c>
      <c r="C220" s="30" t="s">
        <v>48</v>
      </c>
      <c r="D220" s="30"/>
      <c r="E220" s="29" t="s">
        <v>464</v>
      </c>
      <c r="F220" s="29" t="s">
        <v>865</v>
      </c>
      <c r="G220" s="32" t="s">
        <v>282</v>
      </c>
      <c r="H220" s="29"/>
      <c r="I220" s="29"/>
    </row>
    <row r="221" spans="2:9" x14ac:dyDescent="0.25">
      <c r="B221" s="29" t="s">
        <v>42</v>
      </c>
      <c r="C221" s="30" t="s">
        <v>48</v>
      </c>
      <c r="D221" s="30"/>
      <c r="E221" s="29" t="s">
        <v>464</v>
      </c>
      <c r="F221" s="29" t="s">
        <v>866</v>
      </c>
      <c r="G221" s="32" t="s">
        <v>282</v>
      </c>
      <c r="H221" s="29"/>
      <c r="I221" s="32"/>
    </row>
    <row r="222" spans="2:9" x14ac:dyDescent="0.25">
      <c r="B222" s="29" t="s">
        <v>42</v>
      </c>
      <c r="C222" s="30" t="s">
        <v>48</v>
      </c>
      <c r="D222" s="30"/>
      <c r="E222" s="29" t="s">
        <v>464</v>
      </c>
      <c r="F222" s="29" t="s">
        <v>867</v>
      </c>
      <c r="G222" s="32" t="s">
        <v>282</v>
      </c>
      <c r="H222" s="29"/>
      <c r="I222" s="29"/>
    </row>
    <row r="223" spans="2:9" x14ac:dyDescent="0.25">
      <c r="B223" s="29" t="s">
        <v>42</v>
      </c>
      <c r="C223" s="30" t="s">
        <v>48</v>
      </c>
      <c r="D223" s="30"/>
      <c r="E223" s="29" t="s">
        <v>464</v>
      </c>
      <c r="F223" s="29" t="s">
        <v>868</v>
      </c>
      <c r="G223" s="29" t="s">
        <v>7</v>
      </c>
      <c r="H223" s="29"/>
      <c r="I223" s="32"/>
    </row>
    <row r="224" spans="2:9" x14ac:dyDescent="0.25">
      <c r="B224" s="29" t="s">
        <v>42</v>
      </c>
      <c r="C224" s="30" t="s">
        <v>48</v>
      </c>
      <c r="D224" s="30"/>
      <c r="E224" s="29" t="s">
        <v>464</v>
      </c>
      <c r="F224" s="29" t="s">
        <v>869</v>
      </c>
      <c r="G224" s="29" t="s">
        <v>7</v>
      </c>
      <c r="H224" s="29"/>
      <c r="I224" s="29"/>
    </row>
    <row r="225" spans="2:10" x14ac:dyDescent="0.25">
      <c r="B225" s="29" t="s">
        <v>42</v>
      </c>
      <c r="C225" s="30" t="s">
        <v>48</v>
      </c>
      <c r="D225" s="30"/>
      <c r="E225" s="29" t="s">
        <v>464</v>
      </c>
      <c r="F225" s="29" t="s">
        <v>870</v>
      </c>
      <c r="G225" s="29" t="s">
        <v>7</v>
      </c>
      <c r="H225" s="29"/>
      <c r="I225" s="29"/>
    </row>
    <row r="226" spans="2:10" x14ac:dyDescent="0.25">
      <c r="B226" s="29" t="s">
        <v>42</v>
      </c>
      <c r="C226" s="30" t="s">
        <v>48</v>
      </c>
      <c r="D226" s="30"/>
      <c r="E226" s="29" t="s">
        <v>464</v>
      </c>
      <c r="F226" s="29" t="s">
        <v>871</v>
      </c>
      <c r="G226" s="29" t="s">
        <v>7</v>
      </c>
      <c r="H226" s="29"/>
      <c r="I226" s="29"/>
    </row>
    <row r="227" spans="2:10" x14ac:dyDescent="0.25">
      <c r="B227" s="29" t="s">
        <v>42</v>
      </c>
      <c r="C227" s="30" t="s">
        <v>48</v>
      </c>
      <c r="D227" s="30"/>
      <c r="E227" s="29" t="s">
        <v>464</v>
      </c>
      <c r="F227" s="29" t="s">
        <v>872</v>
      </c>
      <c r="G227" s="29" t="s">
        <v>7</v>
      </c>
      <c r="H227" s="29"/>
      <c r="I227" s="29"/>
    </row>
    <row r="228" spans="2:10" x14ac:dyDescent="0.25">
      <c r="B228" s="29" t="s">
        <v>42</v>
      </c>
      <c r="C228" s="30" t="s">
        <v>48</v>
      </c>
      <c r="D228" s="30"/>
      <c r="E228" s="29" t="s">
        <v>464</v>
      </c>
      <c r="F228" s="29" t="s">
        <v>873</v>
      </c>
      <c r="G228" s="29" t="s">
        <v>7</v>
      </c>
      <c r="H228" s="29"/>
      <c r="I228" s="29"/>
    </row>
    <row r="229" spans="2:10" x14ac:dyDescent="0.25">
      <c r="B229" s="29" t="s">
        <v>42</v>
      </c>
      <c r="C229" s="30" t="s">
        <v>48</v>
      </c>
      <c r="D229" s="30"/>
      <c r="E229" s="29" t="s">
        <v>464</v>
      </c>
      <c r="F229" s="29" t="s">
        <v>874</v>
      </c>
      <c r="G229" s="29" t="s">
        <v>7</v>
      </c>
      <c r="H229" s="29"/>
      <c r="I229" s="29"/>
      <c r="J229" s="27"/>
    </row>
    <row r="230" spans="2:10" x14ac:dyDescent="0.25">
      <c r="B230" s="29" t="s">
        <v>42</v>
      </c>
      <c r="C230" s="30" t="s">
        <v>48</v>
      </c>
      <c r="D230" s="30"/>
      <c r="E230" s="29" t="s">
        <v>465</v>
      </c>
      <c r="F230" s="29" t="s">
        <v>875</v>
      </c>
      <c r="G230" s="29" t="s">
        <v>294</v>
      </c>
      <c r="H230" s="29"/>
      <c r="I230" s="29"/>
    </row>
    <row r="231" spans="2:10" x14ac:dyDescent="0.25">
      <c r="B231" s="29" t="s">
        <v>42</v>
      </c>
      <c r="C231" s="30" t="s">
        <v>48</v>
      </c>
      <c r="D231" s="30"/>
      <c r="E231" s="29" t="s">
        <v>465</v>
      </c>
      <c r="F231" s="29" t="s">
        <v>876</v>
      </c>
      <c r="G231" s="29" t="s">
        <v>294</v>
      </c>
      <c r="H231" s="29"/>
      <c r="I231" s="29"/>
    </row>
    <row r="232" spans="2:10" x14ac:dyDescent="0.25">
      <c r="B232" s="29" t="s">
        <v>42</v>
      </c>
      <c r="C232" s="30" t="s">
        <v>48</v>
      </c>
      <c r="D232" s="30"/>
      <c r="E232" s="29" t="s">
        <v>465</v>
      </c>
      <c r="F232" s="29" t="s">
        <v>877</v>
      </c>
      <c r="G232" s="29" t="s">
        <v>294</v>
      </c>
      <c r="H232" s="29"/>
      <c r="I232" s="29"/>
    </row>
    <row r="233" spans="2:10" x14ac:dyDescent="0.25">
      <c r="B233" s="29" t="s">
        <v>42</v>
      </c>
      <c r="C233" s="30" t="s">
        <v>48</v>
      </c>
      <c r="D233" s="30"/>
      <c r="E233" s="29" t="s">
        <v>465</v>
      </c>
      <c r="F233" s="29" t="s">
        <v>878</v>
      </c>
      <c r="G233" s="29" t="s">
        <v>294</v>
      </c>
      <c r="H233" s="29"/>
      <c r="I233" s="29"/>
    </row>
    <row r="234" spans="2:10" x14ac:dyDescent="0.25">
      <c r="B234" s="29" t="s">
        <v>42</v>
      </c>
      <c r="C234" s="30" t="s">
        <v>48</v>
      </c>
      <c r="D234" s="30"/>
      <c r="E234" s="29" t="s">
        <v>465</v>
      </c>
      <c r="F234" s="29" t="s">
        <v>879</v>
      </c>
      <c r="G234" s="29" t="s">
        <v>294</v>
      </c>
      <c r="H234" s="29"/>
      <c r="I234" s="29"/>
    </row>
    <row r="235" spans="2:10" x14ac:dyDescent="0.25">
      <c r="B235" s="29" t="s">
        <v>42</v>
      </c>
      <c r="C235" s="30" t="s">
        <v>48</v>
      </c>
      <c r="D235" s="30"/>
      <c r="E235" s="29" t="s">
        <v>465</v>
      </c>
      <c r="F235" s="29" t="s">
        <v>880</v>
      </c>
      <c r="G235" s="29" t="s">
        <v>7</v>
      </c>
      <c r="H235" s="29"/>
      <c r="I235" s="29"/>
    </row>
    <row r="236" spans="2:10" x14ac:dyDescent="0.25">
      <c r="B236" s="29" t="s">
        <v>42</v>
      </c>
      <c r="C236" s="30" t="s">
        <v>48</v>
      </c>
      <c r="D236" s="30"/>
      <c r="E236" s="29" t="s">
        <v>465</v>
      </c>
      <c r="F236" s="29" t="s">
        <v>881</v>
      </c>
      <c r="G236" s="29" t="s">
        <v>7</v>
      </c>
      <c r="H236" s="29"/>
      <c r="I236" s="29"/>
    </row>
    <row r="237" spans="2:10" x14ac:dyDescent="0.25">
      <c r="B237" s="29" t="s">
        <v>42</v>
      </c>
      <c r="C237" s="30" t="s">
        <v>48</v>
      </c>
      <c r="D237" s="30"/>
      <c r="E237" s="29" t="s">
        <v>465</v>
      </c>
      <c r="F237" s="29" t="s">
        <v>882</v>
      </c>
      <c r="G237" s="29" t="s">
        <v>7</v>
      </c>
      <c r="H237" s="29"/>
      <c r="I237" s="29"/>
    </row>
    <row r="238" spans="2:10" x14ac:dyDescent="0.25">
      <c r="B238" s="29" t="s">
        <v>42</v>
      </c>
      <c r="C238" s="30" t="s">
        <v>48</v>
      </c>
      <c r="D238" s="30"/>
      <c r="E238" s="29" t="s">
        <v>465</v>
      </c>
      <c r="F238" s="29" t="s">
        <v>883</v>
      </c>
      <c r="G238" s="29" t="s">
        <v>7</v>
      </c>
      <c r="H238" s="29"/>
      <c r="I238" s="29"/>
    </row>
    <row r="239" spans="2:10" x14ac:dyDescent="0.25">
      <c r="B239" s="29" t="s">
        <v>42</v>
      </c>
      <c r="C239" s="30" t="s">
        <v>48</v>
      </c>
      <c r="D239" s="30"/>
      <c r="E239" s="29" t="s">
        <v>465</v>
      </c>
      <c r="F239" s="29" t="s">
        <v>884</v>
      </c>
      <c r="G239" s="29" t="s">
        <v>7</v>
      </c>
      <c r="H239" s="29"/>
      <c r="I239" s="29"/>
    </row>
    <row r="240" spans="2:10" x14ac:dyDescent="0.25">
      <c r="B240" s="29" t="s">
        <v>42</v>
      </c>
      <c r="C240" s="30" t="s">
        <v>48</v>
      </c>
      <c r="D240" s="30"/>
      <c r="E240" s="29" t="s">
        <v>465</v>
      </c>
      <c r="F240" s="29" t="s">
        <v>885</v>
      </c>
      <c r="G240" s="29" t="s">
        <v>7</v>
      </c>
      <c r="H240" s="29"/>
      <c r="I240" s="29"/>
    </row>
    <row r="241" spans="2:10" x14ac:dyDescent="0.25">
      <c r="B241" s="29" t="s">
        <v>42</v>
      </c>
      <c r="C241" s="30" t="s">
        <v>48</v>
      </c>
      <c r="D241" s="30"/>
      <c r="E241" s="29" t="s">
        <v>465</v>
      </c>
      <c r="F241" s="29" t="s">
        <v>886</v>
      </c>
      <c r="G241" s="29" t="s">
        <v>7</v>
      </c>
      <c r="H241" s="29"/>
      <c r="I241" s="29"/>
    </row>
    <row r="242" spans="2:10" x14ac:dyDescent="0.25">
      <c r="B242" s="29" t="s">
        <v>42</v>
      </c>
      <c r="C242" s="30" t="s">
        <v>48</v>
      </c>
      <c r="D242" s="30"/>
      <c r="E242" s="29" t="s">
        <v>465</v>
      </c>
      <c r="F242" s="29" t="s">
        <v>887</v>
      </c>
      <c r="G242" s="29" t="s">
        <v>7</v>
      </c>
      <c r="H242" s="29"/>
      <c r="I242" s="29"/>
    </row>
    <row r="243" spans="2:10" x14ac:dyDescent="0.25">
      <c r="B243" s="29" t="s">
        <v>42</v>
      </c>
      <c r="C243" s="30" t="s">
        <v>48</v>
      </c>
      <c r="D243" s="30"/>
      <c r="E243" s="29" t="s">
        <v>466</v>
      </c>
      <c r="F243" s="29" t="s">
        <v>888</v>
      </c>
      <c r="G243" s="29" t="s">
        <v>294</v>
      </c>
      <c r="H243" s="29"/>
      <c r="I243" s="29"/>
    </row>
    <row r="244" spans="2:10" x14ac:dyDescent="0.25">
      <c r="B244" s="29" t="s">
        <v>42</v>
      </c>
      <c r="C244" s="30" t="s">
        <v>48</v>
      </c>
      <c r="D244" s="30"/>
      <c r="E244" s="29" t="s">
        <v>466</v>
      </c>
      <c r="F244" s="29" t="s">
        <v>889</v>
      </c>
      <c r="G244" s="29" t="s">
        <v>294</v>
      </c>
      <c r="H244" s="29"/>
      <c r="I244" s="29"/>
    </row>
    <row r="245" spans="2:10" x14ac:dyDescent="0.25">
      <c r="B245" s="29" t="s">
        <v>42</v>
      </c>
      <c r="C245" s="30" t="s">
        <v>48</v>
      </c>
      <c r="D245" s="30"/>
      <c r="E245" s="29" t="s">
        <v>466</v>
      </c>
      <c r="F245" s="29" t="s">
        <v>890</v>
      </c>
      <c r="G245" s="29" t="s">
        <v>294</v>
      </c>
      <c r="H245" s="29"/>
      <c r="I245" s="29"/>
    </row>
    <row r="246" spans="2:10" x14ac:dyDescent="0.25">
      <c r="B246" s="29" t="s">
        <v>42</v>
      </c>
      <c r="C246" s="30" t="s">
        <v>48</v>
      </c>
      <c r="D246" s="30"/>
      <c r="E246" s="29" t="s">
        <v>466</v>
      </c>
      <c r="F246" s="29" t="s">
        <v>891</v>
      </c>
      <c r="G246" s="29" t="s">
        <v>294</v>
      </c>
      <c r="H246" s="29"/>
      <c r="I246" s="29"/>
    </row>
    <row r="247" spans="2:10" x14ac:dyDescent="0.25">
      <c r="B247" s="29" t="s">
        <v>42</v>
      </c>
      <c r="C247" s="30" t="s">
        <v>48</v>
      </c>
      <c r="D247" s="30"/>
      <c r="E247" s="29" t="s">
        <v>466</v>
      </c>
      <c r="F247" s="29" t="s">
        <v>892</v>
      </c>
      <c r="G247" s="29" t="s">
        <v>294</v>
      </c>
      <c r="H247" s="29"/>
      <c r="I247" s="29"/>
    </row>
    <row r="248" spans="2:10" x14ac:dyDescent="0.25">
      <c r="B248" s="29" t="s">
        <v>42</v>
      </c>
      <c r="C248" s="30" t="s">
        <v>48</v>
      </c>
      <c r="D248" s="30"/>
      <c r="E248" s="29" t="s">
        <v>466</v>
      </c>
      <c r="F248" s="29" t="s">
        <v>893</v>
      </c>
      <c r="G248" s="29" t="s">
        <v>7</v>
      </c>
      <c r="H248" s="29"/>
      <c r="I248" s="29"/>
    </row>
    <row r="249" spans="2:10" x14ac:dyDescent="0.25">
      <c r="B249" s="29" t="s">
        <v>42</v>
      </c>
      <c r="C249" s="30" t="s">
        <v>48</v>
      </c>
      <c r="D249" s="30"/>
      <c r="E249" s="29" t="s">
        <v>466</v>
      </c>
      <c r="F249" s="29" t="s">
        <v>894</v>
      </c>
      <c r="G249" s="29" t="s">
        <v>7</v>
      </c>
      <c r="H249" s="29"/>
      <c r="I249" s="29"/>
    </row>
    <row r="250" spans="2:10" x14ac:dyDescent="0.25">
      <c r="B250" s="29" t="s">
        <v>42</v>
      </c>
      <c r="C250" s="30" t="s">
        <v>48</v>
      </c>
      <c r="D250" s="30"/>
      <c r="E250" s="29" t="s">
        <v>466</v>
      </c>
      <c r="F250" s="29" t="s">
        <v>895</v>
      </c>
      <c r="G250" s="29" t="s">
        <v>7</v>
      </c>
      <c r="H250" s="29"/>
      <c r="I250" s="29"/>
    </row>
    <row r="251" spans="2:10" x14ac:dyDescent="0.25">
      <c r="B251" s="29" t="s">
        <v>42</v>
      </c>
      <c r="C251" s="30" t="s">
        <v>48</v>
      </c>
      <c r="D251" s="30"/>
      <c r="E251" s="29" t="s">
        <v>466</v>
      </c>
      <c r="F251" s="29" t="s">
        <v>896</v>
      </c>
      <c r="G251" s="29" t="s">
        <v>7</v>
      </c>
      <c r="H251" s="29"/>
      <c r="I251" s="29"/>
    </row>
    <row r="252" spans="2:10" x14ac:dyDescent="0.25">
      <c r="B252" s="29" t="s">
        <v>42</v>
      </c>
      <c r="C252" s="30" t="s">
        <v>48</v>
      </c>
      <c r="D252" s="30"/>
      <c r="E252" s="29" t="s">
        <v>466</v>
      </c>
      <c r="F252" s="29" t="s">
        <v>897</v>
      </c>
      <c r="G252" s="29" t="s">
        <v>7</v>
      </c>
      <c r="H252" s="29"/>
      <c r="I252" s="29"/>
    </row>
    <row r="253" spans="2:10" s="27" customFormat="1" x14ac:dyDescent="0.25">
      <c r="B253" s="29" t="s">
        <v>42</v>
      </c>
      <c r="C253" s="30" t="s">
        <v>48</v>
      </c>
      <c r="D253" s="30"/>
      <c r="E253" s="29" t="s">
        <v>467</v>
      </c>
      <c r="F253" s="29" t="s">
        <v>898</v>
      </c>
      <c r="G253" s="29" t="s">
        <v>7</v>
      </c>
      <c r="H253" s="29"/>
      <c r="I253" s="29"/>
      <c r="J253"/>
    </row>
    <row r="254" spans="2:10" x14ac:dyDescent="0.25">
      <c r="B254" s="29" t="s">
        <v>42</v>
      </c>
      <c r="C254" s="30" t="s">
        <v>49</v>
      </c>
      <c r="D254" s="30"/>
      <c r="E254" s="29" t="s">
        <v>468</v>
      </c>
      <c r="F254" s="29" t="s">
        <v>899</v>
      </c>
      <c r="G254" s="29" t="s">
        <v>315</v>
      </c>
      <c r="H254" s="29"/>
      <c r="I254" s="29"/>
    </row>
    <row r="255" spans="2:10" x14ac:dyDescent="0.25">
      <c r="B255" s="29" t="s">
        <v>42</v>
      </c>
      <c r="C255" s="30" t="s">
        <v>49</v>
      </c>
      <c r="D255" s="30"/>
      <c r="E255" s="29" t="s">
        <v>468</v>
      </c>
      <c r="F255" s="29" t="s">
        <v>900</v>
      </c>
      <c r="G255" s="29" t="s">
        <v>315</v>
      </c>
      <c r="H255" s="29"/>
      <c r="I255" s="29"/>
    </row>
    <row r="256" spans="2:10" x14ac:dyDescent="0.25">
      <c r="B256" s="29" t="s">
        <v>42</v>
      </c>
      <c r="C256" s="30" t="s">
        <v>49</v>
      </c>
      <c r="D256" s="30"/>
      <c r="E256" s="29" t="s">
        <v>468</v>
      </c>
      <c r="F256" s="29" t="s">
        <v>901</v>
      </c>
      <c r="G256" s="29" t="s">
        <v>315</v>
      </c>
      <c r="H256" s="29"/>
      <c r="I256" s="29"/>
    </row>
    <row r="257" spans="2:9" x14ac:dyDescent="0.25">
      <c r="B257" s="29" t="s">
        <v>42</v>
      </c>
      <c r="C257" s="30" t="s">
        <v>49</v>
      </c>
      <c r="D257" s="30"/>
      <c r="E257" s="29" t="s">
        <v>468</v>
      </c>
      <c r="F257" s="29" t="s">
        <v>902</v>
      </c>
      <c r="G257" s="29" t="s">
        <v>315</v>
      </c>
      <c r="H257" s="29"/>
      <c r="I257" s="29"/>
    </row>
    <row r="258" spans="2:9" x14ac:dyDescent="0.25">
      <c r="B258" s="29" t="s">
        <v>42</v>
      </c>
      <c r="C258" s="30" t="s">
        <v>49</v>
      </c>
      <c r="D258" s="30"/>
      <c r="E258" s="29" t="s">
        <v>468</v>
      </c>
      <c r="F258" s="29" t="s">
        <v>903</v>
      </c>
      <c r="G258" s="29" t="s">
        <v>315</v>
      </c>
      <c r="H258" s="29"/>
      <c r="I258" s="29"/>
    </row>
    <row r="259" spans="2:9" x14ac:dyDescent="0.25">
      <c r="B259" s="29" t="s">
        <v>42</v>
      </c>
      <c r="C259" s="30" t="s">
        <v>49</v>
      </c>
      <c r="D259" s="30"/>
      <c r="E259" s="29" t="s">
        <v>468</v>
      </c>
      <c r="F259" s="29" t="s">
        <v>904</v>
      </c>
      <c r="G259" s="29" t="s">
        <v>315</v>
      </c>
      <c r="H259" s="29"/>
      <c r="I259" s="29"/>
    </row>
    <row r="260" spans="2:9" x14ac:dyDescent="0.25">
      <c r="B260" s="29" t="s">
        <v>42</v>
      </c>
      <c r="C260" s="30" t="s">
        <v>49</v>
      </c>
      <c r="D260" s="30"/>
      <c r="E260" s="29" t="s">
        <v>468</v>
      </c>
      <c r="F260" s="29" t="s">
        <v>905</v>
      </c>
      <c r="G260" s="29" t="s">
        <v>7</v>
      </c>
      <c r="H260" s="29"/>
      <c r="I260" s="29"/>
    </row>
    <row r="261" spans="2:9" x14ac:dyDescent="0.25">
      <c r="B261" s="29" t="s">
        <v>42</v>
      </c>
      <c r="C261" s="30" t="s">
        <v>49</v>
      </c>
      <c r="D261" s="30"/>
      <c r="E261" s="29" t="s">
        <v>468</v>
      </c>
      <c r="F261" s="29" t="s">
        <v>906</v>
      </c>
      <c r="G261" s="29" t="s">
        <v>7</v>
      </c>
      <c r="H261" s="29"/>
      <c r="I261" s="29"/>
    </row>
    <row r="262" spans="2:9" x14ac:dyDescent="0.25">
      <c r="B262" s="29" t="s">
        <v>42</v>
      </c>
      <c r="C262" s="30" t="s">
        <v>49</v>
      </c>
      <c r="D262" s="30"/>
      <c r="E262" s="29" t="s">
        <v>468</v>
      </c>
      <c r="F262" s="29" t="s">
        <v>907</v>
      </c>
      <c r="G262" s="29" t="s">
        <v>7</v>
      </c>
      <c r="H262" s="29"/>
      <c r="I262" s="29"/>
    </row>
    <row r="263" spans="2:9" x14ac:dyDescent="0.25">
      <c r="B263" s="29" t="s">
        <v>42</v>
      </c>
      <c r="C263" s="30" t="s">
        <v>49</v>
      </c>
      <c r="D263" s="30"/>
      <c r="E263" s="29" t="s">
        <v>468</v>
      </c>
      <c r="F263" s="29" t="s">
        <v>908</v>
      </c>
      <c r="G263" s="29" t="s">
        <v>7</v>
      </c>
      <c r="H263" s="29"/>
      <c r="I263" s="29"/>
    </row>
    <row r="264" spans="2:9" x14ac:dyDescent="0.25">
      <c r="B264" s="29" t="s">
        <v>42</v>
      </c>
      <c r="C264" s="30" t="s">
        <v>49</v>
      </c>
      <c r="D264" s="30"/>
      <c r="E264" s="29" t="s">
        <v>468</v>
      </c>
      <c r="F264" s="29" t="s">
        <v>909</v>
      </c>
      <c r="G264" s="29" t="s">
        <v>7</v>
      </c>
      <c r="H264" s="29"/>
      <c r="I264" s="29"/>
    </row>
    <row r="265" spans="2:9" x14ac:dyDescent="0.25">
      <c r="B265" s="29" t="s">
        <v>42</v>
      </c>
      <c r="C265" s="30" t="s">
        <v>49</v>
      </c>
      <c r="D265" s="30"/>
      <c r="E265" s="29" t="s">
        <v>468</v>
      </c>
      <c r="F265" s="29" t="s">
        <v>910</v>
      </c>
      <c r="G265" s="29" t="s">
        <v>7</v>
      </c>
      <c r="H265" s="29"/>
      <c r="I265" s="29"/>
    </row>
    <row r="266" spans="2:9" x14ac:dyDescent="0.25">
      <c r="B266" s="29" t="s">
        <v>42</v>
      </c>
      <c r="C266" s="30" t="s">
        <v>49</v>
      </c>
      <c r="D266" s="30"/>
      <c r="E266" s="29" t="s">
        <v>468</v>
      </c>
      <c r="F266" s="29" t="s">
        <v>911</v>
      </c>
      <c r="G266" s="29" t="s">
        <v>7</v>
      </c>
      <c r="H266" s="29"/>
      <c r="I266" s="29"/>
    </row>
    <row r="267" spans="2:9" x14ac:dyDescent="0.25">
      <c r="B267" s="29" t="s">
        <v>42</v>
      </c>
      <c r="C267" s="30" t="s">
        <v>49</v>
      </c>
      <c r="D267" s="30"/>
      <c r="E267" s="29" t="s">
        <v>468</v>
      </c>
      <c r="F267" s="29" t="s">
        <v>912</v>
      </c>
      <c r="G267" s="29" t="s">
        <v>7</v>
      </c>
      <c r="H267" s="29"/>
      <c r="I267" s="29"/>
    </row>
    <row r="268" spans="2:9" x14ac:dyDescent="0.25">
      <c r="B268" s="29" t="s">
        <v>42</v>
      </c>
      <c r="C268" s="30" t="s">
        <v>49</v>
      </c>
      <c r="D268" s="30"/>
      <c r="E268" s="29" t="s">
        <v>468</v>
      </c>
      <c r="F268" s="29" t="s">
        <v>913</v>
      </c>
      <c r="G268" s="29" t="s">
        <v>7</v>
      </c>
      <c r="H268" s="29"/>
      <c r="I268" s="29"/>
    </row>
    <row r="269" spans="2:9" x14ac:dyDescent="0.25">
      <c r="B269" s="29" t="s">
        <v>42</v>
      </c>
      <c r="C269" s="30" t="s">
        <v>49</v>
      </c>
      <c r="D269" s="30"/>
      <c r="E269" s="29" t="s">
        <v>468</v>
      </c>
      <c r="F269" s="29" t="s">
        <v>914</v>
      </c>
      <c r="G269" s="29" t="s">
        <v>7</v>
      </c>
      <c r="H269" s="29"/>
      <c r="I269" s="29"/>
    </row>
    <row r="270" spans="2:9" x14ac:dyDescent="0.25">
      <c r="B270" s="29" t="s">
        <v>42</v>
      </c>
      <c r="C270" s="30" t="s">
        <v>49</v>
      </c>
      <c r="D270" s="30"/>
      <c r="E270" s="29" t="s">
        <v>468</v>
      </c>
      <c r="F270" s="29" t="s">
        <v>915</v>
      </c>
      <c r="G270" s="29" t="s">
        <v>7</v>
      </c>
      <c r="H270" s="29"/>
      <c r="I270" s="29"/>
    </row>
    <row r="271" spans="2:9" x14ac:dyDescent="0.25">
      <c r="B271" s="29" t="s">
        <v>42</v>
      </c>
      <c r="C271" s="30" t="s">
        <v>49</v>
      </c>
      <c r="D271" s="30"/>
      <c r="E271" s="29" t="s">
        <v>468</v>
      </c>
      <c r="F271" s="29" t="s">
        <v>916</v>
      </c>
      <c r="G271" s="29" t="s">
        <v>7</v>
      </c>
      <c r="H271" s="29"/>
      <c r="I271" s="29"/>
    </row>
    <row r="272" spans="2:9" x14ac:dyDescent="0.25">
      <c r="B272" s="29" t="s">
        <v>42</v>
      </c>
      <c r="C272" s="30" t="s">
        <v>49</v>
      </c>
      <c r="D272" s="30"/>
      <c r="E272" s="29" t="s">
        <v>469</v>
      </c>
      <c r="F272" s="29" t="s">
        <v>917</v>
      </c>
      <c r="G272" s="29" t="s">
        <v>315</v>
      </c>
      <c r="H272" s="29"/>
      <c r="I272" s="29"/>
    </row>
    <row r="273" spans="2:9" x14ac:dyDescent="0.25">
      <c r="B273" s="29" t="s">
        <v>42</v>
      </c>
      <c r="C273" s="30" t="s">
        <v>49</v>
      </c>
      <c r="D273" s="30"/>
      <c r="E273" s="29" t="s">
        <v>469</v>
      </c>
      <c r="F273" s="29" t="s">
        <v>918</v>
      </c>
      <c r="G273" s="29" t="s">
        <v>315</v>
      </c>
      <c r="H273" s="29"/>
      <c r="I273" s="29"/>
    </row>
    <row r="274" spans="2:9" x14ac:dyDescent="0.25">
      <c r="B274" s="29" t="s">
        <v>42</v>
      </c>
      <c r="C274" s="30" t="s">
        <v>49</v>
      </c>
      <c r="D274" s="30"/>
      <c r="E274" s="29" t="s">
        <v>469</v>
      </c>
      <c r="F274" s="29" t="s">
        <v>919</v>
      </c>
      <c r="G274" s="29" t="s">
        <v>315</v>
      </c>
      <c r="H274" s="29"/>
      <c r="I274" s="29"/>
    </row>
    <row r="275" spans="2:9" x14ac:dyDescent="0.25">
      <c r="B275" s="29" t="s">
        <v>42</v>
      </c>
      <c r="C275" s="30" t="s">
        <v>49</v>
      </c>
      <c r="D275" s="30"/>
      <c r="E275" s="29" t="s">
        <v>469</v>
      </c>
      <c r="F275" s="29" t="s">
        <v>920</v>
      </c>
      <c r="G275" s="29" t="s">
        <v>315</v>
      </c>
      <c r="H275" s="29"/>
      <c r="I275" s="29"/>
    </row>
    <row r="276" spans="2:9" x14ac:dyDescent="0.25">
      <c r="B276" s="29" t="s">
        <v>42</v>
      </c>
      <c r="C276" s="30" t="s">
        <v>49</v>
      </c>
      <c r="D276" s="30"/>
      <c r="E276" s="29" t="s">
        <v>469</v>
      </c>
      <c r="F276" s="29" t="s">
        <v>921</v>
      </c>
      <c r="G276" s="29" t="s">
        <v>315</v>
      </c>
      <c r="H276" s="29"/>
      <c r="I276" s="29"/>
    </row>
    <row r="277" spans="2:9" x14ac:dyDescent="0.25">
      <c r="B277" s="29" t="s">
        <v>42</v>
      </c>
      <c r="C277" s="30" t="s">
        <v>49</v>
      </c>
      <c r="D277" s="30"/>
      <c r="E277" s="29" t="s">
        <v>469</v>
      </c>
      <c r="F277" s="29" t="s">
        <v>922</v>
      </c>
      <c r="G277" s="29" t="s">
        <v>7</v>
      </c>
      <c r="H277" s="29"/>
      <c r="I277" s="29"/>
    </row>
    <row r="278" spans="2:9" x14ac:dyDescent="0.25">
      <c r="B278" s="29" t="s">
        <v>42</v>
      </c>
      <c r="C278" s="30" t="s">
        <v>49</v>
      </c>
      <c r="D278" s="30"/>
      <c r="E278" s="29" t="s">
        <v>469</v>
      </c>
      <c r="F278" s="29" t="s">
        <v>923</v>
      </c>
      <c r="G278" s="29" t="s">
        <v>7</v>
      </c>
      <c r="H278" s="29"/>
      <c r="I278" s="29"/>
    </row>
    <row r="279" spans="2:9" x14ac:dyDescent="0.25">
      <c r="B279" s="29" t="s">
        <v>42</v>
      </c>
      <c r="C279" s="30" t="s">
        <v>49</v>
      </c>
      <c r="D279" s="30"/>
      <c r="E279" s="29" t="s">
        <v>469</v>
      </c>
      <c r="F279" s="29" t="s">
        <v>924</v>
      </c>
      <c r="G279" s="29" t="s">
        <v>7</v>
      </c>
      <c r="H279" s="29"/>
      <c r="I279" s="29"/>
    </row>
    <row r="280" spans="2:9" x14ac:dyDescent="0.25">
      <c r="B280" s="29" t="s">
        <v>42</v>
      </c>
      <c r="C280" s="30" t="s">
        <v>49</v>
      </c>
      <c r="D280" s="30"/>
      <c r="E280" s="29" t="s">
        <v>469</v>
      </c>
      <c r="F280" s="29" t="s">
        <v>925</v>
      </c>
      <c r="G280" s="29" t="s">
        <v>7</v>
      </c>
      <c r="H280" s="29"/>
      <c r="I280" s="29"/>
    </row>
    <row r="281" spans="2:9" x14ac:dyDescent="0.25">
      <c r="B281" s="29" t="s">
        <v>42</v>
      </c>
      <c r="C281" s="30" t="s">
        <v>49</v>
      </c>
      <c r="D281" s="30"/>
      <c r="E281" s="29" t="s">
        <v>469</v>
      </c>
      <c r="F281" s="29" t="s">
        <v>926</v>
      </c>
      <c r="G281" s="29" t="s">
        <v>7</v>
      </c>
      <c r="H281" s="29"/>
      <c r="I281" s="29"/>
    </row>
    <row r="282" spans="2:9" x14ac:dyDescent="0.25">
      <c r="B282" s="29" t="s">
        <v>42</v>
      </c>
      <c r="C282" s="30" t="s">
        <v>49</v>
      </c>
      <c r="D282" s="30"/>
      <c r="E282" s="29" t="s">
        <v>469</v>
      </c>
      <c r="F282" s="29" t="s">
        <v>927</v>
      </c>
      <c r="G282" s="29" t="s">
        <v>7</v>
      </c>
      <c r="H282" s="29"/>
      <c r="I282" s="29"/>
    </row>
    <row r="283" spans="2:9" x14ac:dyDescent="0.25">
      <c r="B283" s="29" t="s">
        <v>42</v>
      </c>
      <c r="C283" s="30" t="s">
        <v>49</v>
      </c>
      <c r="D283" s="30"/>
      <c r="E283" s="29" t="s">
        <v>469</v>
      </c>
      <c r="F283" s="29" t="s">
        <v>928</v>
      </c>
      <c r="G283" s="29" t="s">
        <v>7</v>
      </c>
      <c r="H283" s="29"/>
      <c r="I283" s="29"/>
    </row>
    <row r="284" spans="2:9" x14ac:dyDescent="0.25">
      <c r="B284" s="29" t="s">
        <v>42</v>
      </c>
      <c r="C284" s="30" t="s">
        <v>49</v>
      </c>
      <c r="D284" s="30"/>
      <c r="E284" s="29" t="s">
        <v>469</v>
      </c>
      <c r="F284" s="29" t="s">
        <v>929</v>
      </c>
      <c r="G284" s="29" t="s">
        <v>7</v>
      </c>
      <c r="H284" s="29"/>
      <c r="I284" s="29"/>
    </row>
    <row r="285" spans="2:9" x14ac:dyDescent="0.25">
      <c r="B285" s="29" t="s">
        <v>42</v>
      </c>
      <c r="C285" s="30" t="s">
        <v>49</v>
      </c>
      <c r="D285" s="30"/>
      <c r="E285" s="29" t="s">
        <v>469</v>
      </c>
      <c r="F285" s="29" t="s">
        <v>930</v>
      </c>
      <c r="G285" s="29" t="s">
        <v>7</v>
      </c>
      <c r="H285" s="29"/>
      <c r="I285" s="29"/>
    </row>
    <row r="286" spans="2:9" x14ac:dyDescent="0.25">
      <c r="B286" s="29" t="s">
        <v>42</v>
      </c>
      <c r="C286" s="30" t="s">
        <v>49</v>
      </c>
      <c r="D286" s="30"/>
      <c r="E286" s="29" t="s">
        <v>469</v>
      </c>
      <c r="F286" s="29" t="s">
        <v>931</v>
      </c>
      <c r="G286" s="29" t="s">
        <v>7</v>
      </c>
      <c r="H286" s="29"/>
      <c r="I286" s="29"/>
    </row>
    <row r="287" spans="2:9" x14ac:dyDescent="0.25">
      <c r="B287" s="29" t="s">
        <v>42</v>
      </c>
      <c r="C287" s="30" t="s">
        <v>49</v>
      </c>
      <c r="D287" s="30"/>
      <c r="E287" s="29" t="s">
        <v>469</v>
      </c>
      <c r="F287" s="29" t="s">
        <v>788</v>
      </c>
      <c r="G287" s="29" t="s">
        <v>7</v>
      </c>
      <c r="H287" s="29"/>
      <c r="I287" s="29"/>
    </row>
    <row r="288" spans="2:9" x14ac:dyDescent="0.25">
      <c r="B288" s="29" t="s">
        <v>42</v>
      </c>
      <c r="C288" s="30" t="s">
        <v>49</v>
      </c>
      <c r="D288" s="30"/>
      <c r="E288" s="29" t="s">
        <v>470</v>
      </c>
      <c r="F288" s="29" t="s">
        <v>932</v>
      </c>
      <c r="G288" s="29" t="s">
        <v>315</v>
      </c>
      <c r="H288" s="29"/>
      <c r="I288" s="29"/>
    </row>
    <row r="289" spans="2:9" x14ac:dyDescent="0.25">
      <c r="B289" s="29" t="s">
        <v>42</v>
      </c>
      <c r="C289" s="30" t="s">
        <v>49</v>
      </c>
      <c r="D289" s="30"/>
      <c r="E289" s="29" t="s">
        <v>470</v>
      </c>
      <c r="F289" s="29" t="s">
        <v>933</v>
      </c>
      <c r="G289" s="29" t="s">
        <v>315</v>
      </c>
      <c r="H289" s="29"/>
      <c r="I289" s="29"/>
    </row>
    <row r="290" spans="2:9" x14ac:dyDescent="0.25">
      <c r="B290" s="29" t="s">
        <v>42</v>
      </c>
      <c r="C290" s="30" t="s">
        <v>49</v>
      </c>
      <c r="D290" s="30"/>
      <c r="E290" s="29" t="s">
        <v>470</v>
      </c>
      <c r="F290" s="29" t="s">
        <v>934</v>
      </c>
      <c r="G290" s="29" t="s">
        <v>315</v>
      </c>
      <c r="H290" s="29"/>
      <c r="I290" s="29"/>
    </row>
    <row r="291" spans="2:9" x14ac:dyDescent="0.25">
      <c r="B291" s="29" t="s">
        <v>42</v>
      </c>
      <c r="C291" s="30" t="s">
        <v>49</v>
      </c>
      <c r="D291" s="30"/>
      <c r="E291" s="29" t="s">
        <v>470</v>
      </c>
      <c r="F291" s="29" t="s">
        <v>935</v>
      </c>
      <c r="G291" s="29" t="s">
        <v>315</v>
      </c>
      <c r="H291" s="29"/>
      <c r="I291" s="29"/>
    </row>
    <row r="292" spans="2:9" x14ac:dyDescent="0.25">
      <c r="B292" s="29" t="s">
        <v>42</v>
      </c>
      <c r="C292" s="30" t="s">
        <v>49</v>
      </c>
      <c r="D292" s="30"/>
      <c r="E292" s="29" t="s">
        <v>470</v>
      </c>
      <c r="F292" s="29" t="s">
        <v>936</v>
      </c>
      <c r="G292" s="29" t="s">
        <v>315</v>
      </c>
      <c r="H292" s="29"/>
      <c r="I292" s="29"/>
    </row>
    <row r="293" spans="2:9" x14ac:dyDescent="0.25">
      <c r="B293" s="29" t="s">
        <v>42</v>
      </c>
      <c r="C293" s="30" t="s">
        <v>49</v>
      </c>
      <c r="D293" s="30"/>
      <c r="E293" s="29" t="s">
        <v>470</v>
      </c>
      <c r="F293" s="29" t="s">
        <v>937</v>
      </c>
      <c r="G293" s="29" t="s">
        <v>315</v>
      </c>
      <c r="H293" s="29"/>
      <c r="I293" s="29"/>
    </row>
    <row r="294" spans="2:9" x14ac:dyDescent="0.25">
      <c r="B294" s="29" t="s">
        <v>42</v>
      </c>
      <c r="C294" s="30" t="s">
        <v>49</v>
      </c>
      <c r="D294" s="30"/>
      <c r="E294" s="29" t="s">
        <v>470</v>
      </c>
      <c r="F294" s="29" t="s">
        <v>938</v>
      </c>
      <c r="G294" s="29" t="s">
        <v>315</v>
      </c>
      <c r="H294" s="29"/>
      <c r="I294" s="29"/>
    </row>
    <row r="295" spans="2:9" x14ac:dyDescent="0.25">
      <c r="B295" s="29" t="s">
        <v>42</v>
      </c>
      <c r="C295" s="30" t="s">
        <v>49</v>
      </c>
      <c r="D295" s="30"/>
      <c r="E295" s="29" t="s">
        <v>470</v>
      </c>
      <c r="F295" s="29" t="s">
        <v>939</v>
      </c>
      <c r="G295" s="29" t="s">
        <v>315</v>
      </c>
      <c r="H295" s="29"/>
      <c r="I295" s="29"/>
    </row>
    <row r="296" spans="2:9" x14ac:dyDescent="0.25">
      <c r="B296" s="29" t="s">
        <v>42</v>
      </c>
      <c r="C296" s="30" t="s">
        <v>49</v>
      </c>
      <c r="D296" s="30"/>
      <c r="E296" s="29" t="s">
        <v>470</v>
      </c>
      <c r="F296" s="29" t="s">
        <v>940</v>
      </c>
      <c r="G296" s="29" t="s">
        <v>315</v>
      </c>
      <c r="H296" s="29"/>
      <c r="I296" s="29"/>
    </row>
    <row r="297" spans="2:9" x14ac:dyDescent="0.25">
      <c r="B297" s="29" t="s">
        <v>42</v>
      </c>
      <c r="C297" s="30" t="s">
        <v>49</v>
      </c>
      <c r="D297" s="30"/>
      <c r="E297" s="29" t="s">
        <v>470</v>
      </c>
      <c r="F297" s="29" t="s">
        <v>941</v>
      </c>
      <c r="G297" s="29" t="s">
        <v>7</v>
      </c>
      <c r="H297" s="29"/>
      <c r="I297" s="29"/>
    </row>
    <row r="298" spans="2:9" x14ac:dyDescent="0.25">
      <c r="B298" s="29" t="s">
        <v>42</v>
      </c>
      <c r="C298" s="30" t="s">
        <v>49</v>
      </c>
      <c r="D298" s="30"/>
      <c r="E298" s="29" t="s">
        <v>470</v>
      </c>
      <c r="F298" s="29" t="s">
        <v>942</v>
      </c>
      <c r="G298" s="29" t="s">
        <v>7</v>
      </c>
      <c r="H298" s="29"/>
      <c r="I298" s="29"/>
    </row>
    <row r="299" spans="2:9" x14ac:dyDescent="0.25">
      <c r="B299" s="29" t="s">
        <v>42</v>
      </c>
      <c r="C299" s="30" t="s">
        <v>49</v>
      </c>
      <c r="D299" s="30"/>
      <c r="E299" s="29" t="s">
        <v>470</v>
      </c>
      <c r="F299" s="29" t="s">
        <v>943</v>
      </c>
      <c r="G299" s="29" t="s">
        <v>7</v>
      </c>
      <c r="H299" s="29"/>
      <c r="I299" s="29"/>
    </row>
    <row r="300" spans="2:9" x14ac:dyDescent="0.25">
      <c r="B300" s="29" t="s">
        <v>42</v>
      </c>
      <c r="C300" s="30" t="s">
        <v>49</v>
      </c>
      <c r="D300" s="30"/>
      <c r="E300" s="29" t="s">
        <v>470</v>
      </c>
      <c r="F300" s="29" t="s">
        <v>944</v>
      </c>
      <c r="G300" s="29" t="s">
        <v>7</v>
      </c>
      <c r="H300" s="29"/>
      <c r="I300" s="29"/>
    </row>
    <row r="301" spans="2:9" x14ac:dyDescent="0.25">
      <c r="B301" s="29" t="s">
        <v>42</v>
      </c>
      <c r="C301" s="30" t="s">
        <v>49</v>
      </c>
      <c r="D301" s="30"/>
      <c r="E301" s="29" t="s">
        <v>470</v>
      </c>
      <c r="F301" s="29" t="s">
        <v>945</v>
      </c>
      <c r="G301" s="29" t="s">
        <v>7</v>
      </c>
      <c r="H301" s="29"/>
      <c r="I301" s="29"/>
    </row>
    <row r="302" spans="2:9" x14ac:dyDescent="0.25">
      <c r="B302" s="29" t="s">
        <v>42</v>
      </c>
      <c r="C302" s="30" t="s">
        <v>49</v>
      </c>
      <c r="D302" s="30"/>
      <c r="E302" s="29" t="s">
        <v>470</v>
      </c>
      <c r="F302" s="29" t="s">
        <v>946</v>
      </c>
      <c r="G302" s="29" t="s">
        <v>7</v>
      </c>
      <c r="H302" s="29"/>
      <c r="I302" s="29"/>
    </row>
    <row r="303" spans="2:9" x14ac:dyDescent="0.25">
      <c r="B303" s="29" t="s">
        <v>42</v>
      </c>
      <c r="C303" s="30" t="s">
        <v>49</v>
      </c>
      <c r="D303" s="30"/>
      <c r="E303" s="29" t="s">
        <v>470</v>
      </c>
      <c r="F303" s="29" t="s">
        <v>947</v>
      </c>
      <c r="G303" s="29" t="s">
        <v>7</v>
      </c>
      <c r="H303" s="29"/>
      <c r="I303" s="29"/>
    </row>
    <row r="304" spans="2:9" x14ac:dyDescent="0.25">
      <c r="B304" s="29" t="s">
        <v>42</v>
      </c>
      <c r="C304" s="30" t="s">
        <v>49</v>
      </c>
      <c r="D304" s="30"/>
      <c r="E304" s="29" t="s">
        <v>470</v>
      </c>
      <c r="F304" s="29" t="s">
        <v>948</v>
      </c>
      <c r="G304" s="29" t="s">
        <v>7</v>
      </c>
      <c r="H304" s="29"/>
      <c r="I304" s="29"/>
    </row>
    <row r="305" spans="2:9" x14ac:dyDescent="0.25">
      <c r="B305" s="29" t="s">
        <v>42</v>
      </c>
      <c r="C305" s="30" t="s">
        <v>49</v>
      </c>
      <c r="D305" s="30"/>
      <c r="E305" s="29" t="s">
        <v>470</v>
      </c>
      <c r="F305" s="29" t="s">
        <v>949</v>
      </c>
      <c r="G305" s="29" t="s">
        <v>7</v>
      </c>
      <c r="H305" s="29"/>
      <c r="I305" s="29"/>
    </row>
    <row r="306" spans="2:9" x14ac:dyDescent="0.25">
      <c r="B306" s="29" t="s">
        <v>42</v>
      </c>
      <c r="C306" s="30" t="s">
        <v>49</v>
      </c>
      <c r="D306" s="30"/>
      <c r="E306" s="29" t="s">
        <v>470</v>
      </c>
      <c r="F306" s="29" t="s">
        <v>950</v>
      </c>
      <c r="G306" s="29" t="s">
        <v>7</v>
      </c>
      <c r="H306" s="29"/>
      <c r="I306" s="29"/>
    </row>
    <row r="307" spans="2:9" x14ac:dyDescent="0.25">
      <c r="B307" s="29" t="s">
        <v>42</v>
      </c>
      <c r="C307" s="30" t="s">
        <v>49</v>
      </c>
      <c r="D307" s="30"/>
      <c r="E307" s="29" t="s">
        <v>470</v>
      </c>
      <c r="F307" s="29" t="s">
        <v>951</v>
      </c>
      <c r="G307" s="29" t="s">
        <v>7</v>
      </c>
      <c r="H307" s="29"/>
      <c r="I307" s="29"/>
    </row>
    <row r="308" spans="2:9" x14ac:dyDescent="0.25">
      <c r="B308" s="29" t="s">
        <v>42</v>
      </c>
      <c r="C308" s="30" t="s">
        <v>49</v>
      </c>
      <c r="D308" s="30"/>
      <c r="E308" s="29" t="s">
        <v>471</v>
      </c>
      <c r="F308" s="29" t="s">
        <v>952</v>
      </c>
      <c r="G308" s="29" t="s">
        <v>315</v>
      </c>
      <c r="H308" s="29"/>
      <c r="I308" s="29"/>
    </row>
    <row r="309" spans="2:9" x14ac:dyDescent="0.25">
      <c r="B309" s="29" t="s">
        <v>42</v>
      </c>
      <c r="C309" s="30" t="s">
        <v>49</v>
      </c>
      <c r="D309" s="30"/>
      <c r="E309" s="29" t="s">
        <v>471</v>
      </c>
      <c r="F309" s="29" t="s">
        <v>953</v>
      </c>
      <c r="G309" s="29" t="s">
        <v>347</v>
      </c>
      <c r="H309" s="29"/>
      <c r="I309" s="29"/>
    </row>
    <row r="310" spans="2:9" x14ac:dyDescent="0.25">
      <c r="B310" s="29" t="s">
        <v>42</v>
      </c>
      <c r="C310" s="30" t="s">
        <v>49</v>
      </c>
      <c r="D310" s="30"/>
      <c r="E310" s="29" t="s">
        <v>471</v>
      </c>
      <c r="F310" s="29" t="s">
        <v>954</v>
      </c>
      <c r="G310" s="29" t="s">
        <v>347</v>
      </c>
      <c r="H310" s="29"/>
      <c r="I310" s="29"/>
    </row>
    <row r="311" spans="2:9" x14ac:dyDescent="0.25">
      <c r="B311" s="29" t="s">
        <v>42</v>
      </c>
      <c r="C311" s="30" t="s">
        <v>49</v>
      </c>
      <c r="D311" s="30"/>
      <c r="E311" s="29" t="s">
        <v>471</v>
      </c>
      <c r="F311" s="29" t="s">
        <v>955</v>
      </c>
      <c r="G311" s="29" t="s">
        <v>347</v>
      </c>
      <c r="H311" s="29"/>
      <c r="I311" s="29"/>
    </row>
    <row r="312" spans="2:9" x14ac:dyDescent="0.25">
      <c r="B312" s="29" t="s">
        <v>42</v>
      </c>
      <c r="C312" s="30" t="s">
        <v>49</v>
      </c>
      <c r="D312" s="30"/>
      <c r="E312" s="29" t="s">
        <v>471</v>
      </c>
      <c r="F312" s="29" t="s">
        <v>956</v>
      </c>
      <c r="G312" s="29" t="s">
        <v>347</v>
      </c>
      <c r="H312" s="29"/>
      <c r="I312" s="29"/>
    </row>
    <row r="313" spans="2:9" x14ac:dyDescent="0.25">
      <c r="B313" s="29" t="s">
        <v>42</v>
      </c>
      <c r="C313" s="30" t="s">
        <v>49</v>
      </c>
      <c r="D313" s="30"/>
      <c r="E313" s="29" t="s">
        <v>471</v>
      </c>
      <c r="F313" s="29" t="s">
        <v>957</v>
      </c>
      <c r="G313" s="29" t="s">
        <v>348</v>
      </c>
      <c r="H313" s="29"/>
      <c r="I313" s="29"/>
    </row>
    <row r="314" spans="2:9" x14ac:dyDescent="0.25">
      <c r="B314" s="29" t="s">
        <v>42</v>
      </c>
      <c r="C314" s="30" t="s">
        <v>49</v>
      </c>
      <c r="D314" s="30"/>
      <c r="E314" s="29" t="s">
        <v>471</v>
      </c>
      <c r="F314" s="29" t="s">
        <v>958</v>
      </c>
      <c r="G314" s="29" t="s">
        <v>7</v>
      </c>
      <c r="H314" s="29"/>
      <c r="I314" s="29"/>
    </row>
    <row r="315" spans="2:9" x14ac:dyDescent="0.25">
      <c r="B315" s="29" t="s">
        <v>42</v>
      </c>
      <c r="C315" s="30" t="s">
        <v>49</v>
      </c>
      <c r="D315" s="30"/>
      <c r="E315" s="29" t="s">
        <v>471</v>
      </c>
      <c r="F315" s="29" t="s">
        <v>959</v>
      </c>
      <c r="G315" s="29" t="s">
        <v>7</v>
      </c>
      <c r="H315" s="29"/>
      <c r="I315" s="29"/>
    </row>
    <row r="316" spans="2:9" x14ac:dyDescent="0.25">
      <c r="B316" s="29" t="s">
        <v>42</v>
      </c>
      <c r="C316" s="30" t="s">
        <v>49</v>
      </c>
      <c r="D316" s="30"/>
      <c r="E316" s="29" t="s">
        <v>471</v>
      </c>
      <c r="F316" s="29" t="s">
        <v>960</v>
      </c>
      <c r="G316" s="29" t="s">
        <v>7</v>
      </c>
      <c r="H316" s="29"/>
      <c r="I316" s="29"/>
    </row>
    <row r="317" spans="2:9" x14ac:dyDescent="0.25">
      <c r="B317" s="29" t="s">
        <v>42</v>
      </c>
      <c r="C317" s="30" t="s">
        <v>49</v>
      </c>
      <c r="D317" s="30"/>
      <c r="E317" s="29" t="s">
        <v>471</v>
      </c>
      <c r="F317" s="29" t="s">
        <v>961</v>
      </c>
      <c r="G317" s="29" t="s">
        <v>7</v>
      </c>
      <c r="H317" s="29"/>
      <c r="I317" s="29"/>
    </row>
    <row r="318" spans="2:9" x14ac:dyDescent="0.25">
      <c r="B318" s="29" t="s">
        <v>42</v>
      </c>
      <c r="C318" s="30" t="s">
        <v>49</v>
      </c>
      <c r="D318" s="30"/>
      <c r="E318" s="29" t="s">
        <v>471</v>
      </c>
      <c r="F318" s="29" t="s">
        <v>962</v>
      </c>
      <c r="G318" s="29" t="s">
        <v>7</v>
      </c>
      <c r="H318" s="29"/>
      <c r="I318" s="29"/>
    </row>
    <row r="319" spans="2:9" x14ac:dyDescent="0.25">
      <c r="B319" s="29" t="s">
        <v>42</v>
      </c>
      <c r="C319" s="30" t="s">
        <v>49</v>
      </c>
      <c r="D319" s="30"/>
      <c r="E319" s="29" t="s">
        <v>471</v>
      </c>
      <c r="F319" s="29" t="s">
        <v>963</v>
      </c>
      <c r="G319" s="29" t="s">
        <v>7</v>
      </c>
      <c r="H319" s="29"/>
      <c r="I319" s="29"/>
    </row>
    <row r="320" spans="2:9" x14ac:dyDescent="0.25">
      <c r="B320" s="29" t="s">
        <v>42</v>
      </c>
      <c r="C320" s="30" t="s">
        <v>49</v>
      </c>
      <c r="D320" s="30"/>
      <c r="E320" s="29" t="s">
        <v>472</v>
      </c>
      <c r="F320" s="29" t="s">
        <v>964</v>
      </c>
      <c r="G320" s="29" t="s">
        <v>315</v>
      </c>
      <c r="H320" s="29"/>
      <c r="I320" s="29"/>
    </row>
    <row r="321" spans="2:9" x14ac:dyDescent="0.25">
      <c r="B321" s="29" t="s">
        <v>42</v>
      </c>
      <c r="C321" s="30" t="s">
        <v>49</v>
      </c>
      <c r="D321" s="30"/>
      <c r="E321" s="29" t="s">
        <v>472</v>
      </c>
      <c r="F321" s="29" t="s">
        <v>965</v>
      </c>
      <c r="G321" s="29" t="s">
        <v>315</v>
      </c>
      <c r="H321" s="29"/>
      <c r="I321" s="29"/>
    </row>
    <row r="322" spans="2:9" x14ac:dyDescent="0.25">
      <c r="B322" s="29" t="s">
        <v>42</v>
      </c>
      <c r="C322" s="30" t="s">
        <v>49</v>
      </c>
      <c r="D322" s="30"/>
      <c r="E322" s="29" t="s">
        <v>472</v>
      </c>
      <c r="F322" s="29" t="s">
        <v>966</v>
      </c>
      <c r="G322" s="29" t="s">
        <v>315</v>
      </c>
      <c r="H322" s="29"/>
      <c r="I322" s="29"/>
    </row>
    <row r="323" spans="2:9" x14ac:dyDescent="0.25">
      <c r="B323" s="29" t="s">
        <v>42</v>
      </c>
      <c r="C323" s="30" t="s">
        <v>49</v>
      </c>
      <c r="D323" s="30"/>
      <c r="E323" s="29" t="s">
        <v>472</v>
      </c>
      <c r="F323" s="29" t="s">
        <v>967</v>
      </c>
      <c r="G323" s="29" t="s">
        <v>315</v>
      </c>
      <c r="H323" s="29"/>
      <c r="I323" s="29"/>
    </row>
    <row r="324" spans="2:9" x14ac:dyDescent="0.25">
      <c r="B324" s="29" t="s">
        <v>42</v>
      </c>
      <c r="C324" s="30" t="s">
        <v>49</v>
      </c>
      <c r="D324" s="30"/>
      <c r="E324" s="29" t="s">
        <v>472</v>
      </c>
      <c r="F324" s="29" t="s">
        <v>968</v>
      </c>
      <c r="G324" s="29" t="s">
        <v>315</v>
      </c>
      <c r="H324" s="29"/>
      <c r="I324" s="29"/>
    </row>
    <row r="325" spans="2:9" x14ac:dyDescent="0.25">
      <c r="B325" s="29" t="s">
        <v>42</v>
      </c>
      <c r="C325" s="30" t="s">
        <v>49</v>
      </c>
      <c r="D325" s="30"/>
      <c r="E325" s="29" t="s">
        <v>472</v>
      </c>
      <c r="F325" s="29" t="s">
        <v>969</v>
      </c>
      <c r="G325" s="29" t="s">
        <v>315</v>
      </c>
      <c r="H325" s="29"/>
      <c r="I325" s="29"/>
    </row>
    <row r="326" spans="2:9" x14ac:dyDescent="0.25">
      <c r="B326" s="29" t="s">
        <v>42</v>
      </c>
      <c r="C326" s="30" t="s">
        <v>49</v>
      </c>
      <c r="D326" s="30"/>
      <c r="E326" s="29" t="s">
        <v>472</v>
      </c>
      <c r="F326" s="29" t="s">
        <v>970</v>
      </c>
      <c r="G326" s="29" t="s">
        <v>315</v>
      </c>
      <c r="H326" s="29"/>
      <c r="I326" s="29"/>
    </row>
    <row r="327" spans="2:9" x14ac:dyDescent="0.25">
      <c r="B327" s="29" t="s">
        <v>42</v>
      </c>
      <c r="C327" s="30" t="s">
        <v>49</v>
      </c>
      <c r="D327" s="30"/>
      <c r="E327" s="29" t="s">
        <v>472</v>
      </c>
      <c r="F327" s="29" t="s">
        <v>971</v>
      </c>
      <c r="G327" s="29" t="s">
        <v>315</v>
      </c>
      <c r="H327" s="29"/>
      <c r="I327" s="29"/>
    </row>
    <row r="328" spans="2:9" x14ac:dyDescent="0.25">
      <c r="B328" s="29" t="s">
        <v>42</v>
      </c>
      <c r="C328" s="30" t="s">
        <v>49</v>
      </c>
      <c r="D328" s="30"/>
      <c r="E328" s="29" t="s">
        <v>472</v>
      </c>
      <c r="F328" s="29" t="s">
        <v>972</v>
      </c>
      <c r="G328" s="29" t="s">
        <v>7</v>
      </c>
      <c r="H328" s="29"/>
      <c r="I328" s="29"/>
    </row>
    <row r="329" spans="2:9" x14ac:dyDescent="0.25">
      <c r="B329" s="29" t="s">
        <v>42</v>
      </c>
      <c r="C329" s="30" t="s">
        <v>49</v>
      </c>
      <c r="D329" s="30"/>
      <c r="E329" s="29" t="s">
        <v>472</v>
      </c>
      <c r="F329" s="29" t="s">
        <v>973</v>
      </c>
      <c r="G329" s="29" t="s">
        <v>7</v>
      </c>
      <c r="H329" s="29"/>
      <c r="I329" s="29"/>
    </row>
    <row r="330" spans="2:9" x14ac:dyDescent="0.25">
      <c r="B330" s="29" t="s">
        <v>42</v>
      </c>
      <c r="C330" s="30" t="s">
        <v>49</v>
      </c>
      <c r="D330" s="30"/>
      <c r="E330" s="29" t="s">
        <v>472</v>
      </c>
      <c r="F330" s="29" t="s">
        <v>974</v>
      </c>
      <c r="G330" s="29" t="s">
        <v>7</v>
      </c>
      <c r="H330" s="29"/>
      <c r="I330" s="29"/>
    </row>
    <row r="331" spans="2:9" x14ac:dyDescent="0.25">
      <c r="B331" s="29" t="s">
        <v>42</v>
      </c>
      <c r="C331" s="30" t="s">
        <v>49</v>
      </c>
      <c r="D331" s="30"/>
      <c r="E331" s="29" t="s">
        <v>472</v>
      </c>
      <c r="F331" s="29" t="s">
        <v>975</v>
      </c>
      <c r="G331" s="29" t="s">
        <v>7</v>
      </c>
      <c r="H331" s="29"/>
      <c r="I331" s="29"/>
    </row>
    <row r="332" spans="2:9" x14ac:dyDescent="0.25">
      <c r="B332" s="29" t="s">
        <v>42</v>
      </c>
      <c r="C332" s="30" t="s">
        <v>49</v>
      </c>
      <c r="D332" s="30"/>
      <c r="E332" s="29" t="s">
        <v>472</v>
      </c>
      <c r="F332" s="29" t="s">
        <v>976</v>
      </c>
      <c r="G332" s="29" t="s">
        <v>7</v>
      </c>
      <c r="H332" s="29"/>
      <c r="I332" s="29"/>
    </row>
    <row r="333" spans="2:9" x14ac:dyDescent="0.25">
      <c r="B333" s="29" t="s">
        <v>42</v>
      </c>
      <c r="C333" s="30" t="s">
        <v>49</v>
      </c>
      <c r="D333" s="30"/>
      <c r="E333" s="29" t="s">
        <v>472</v>
      </c>
      <c r="F333" s="29" t="s">
        <v>977</v>
      </c>
      <c r="G333" s="29" t="s">
        <v>7</v>
      </c>
      <c r="H333" s="29"/>
      <c r="I333" s="29"/>
    </row>
    <row r="334" spans="2:9" x14ac:dyDescent="0.25">
      <c r="B334" s="29" t="s">
        <v>42</v>
      </c>
      <c r="C334" s="30" t="s">
        <v>49</v>
      </c>
      <c r="D334" s="30"/>
      <c r="E334" s="29" t="s">
        <v>472</v>
      </c>
      <c r="F334" s="29" t="s">
        <v>978</v>
      </c>
      <c r="G334" s="29" t="s">
        <v>7</v>
      </c>
      <c r="H334" s="29"/>
      <c r="I334" s="29"/>
    </row>
    <row r="335" spans="2:9" x14ac:dyDescent="0.25">
      <c r="B335" s="29" t="s">
        <v>42</v>
      </c>
      <c r="C335" s="30" t="s">
        <v>49</v>
      </c>
      <c r="D335" s="30"/>
      <c r="E335" s="29" t="s">
        <v>472</v>
      </c>
      <c r="F335" s="29" t="s">
        <v>979</v>
      </c>
      <c r="G335" s="29" t="s">
        <v>7</v>
      </c>
      <c r="H335" s="29"/>
      <c r="I335" s="29"/>
    </row>
    <row r="336" spans="2:9" x14ac:dyDescent="0.25">
      <c r="B336" s="29" t="s">
        <v>42</v>
      </c>
      <c r="C336" s="30" t="s">
        <v>49</v>
      </c>
      <c r="D336" s="30"/>
      <c r="E336" s="29" t="s">
        <v>472</v>
      </c>
      <c r="F336" s="29" t="s">
        <v>980</v>
      </c>
      <c r="G336" s="29" t="s">
        <v>7</v>
      </c>
      <c r="H336" s="29"/>
      <c r="I336" s="29"/>
    </row>
    <row r="337" spans="2:9" x14ac:dyDescent="0.25">
      <c r="B337" s="29" t="s">
        <v>42</v>
      </c>
      <c r="C337" s="30" t="s">
        <v>49</v>
      </c>
      <c r="D337" s="30"/>
      <c r="E337" s="29" t="s">
        <v>472</v>
      </c>
      <c r="F337" s="29" t="s">
        <v>981</v>
      </c>
      <c r="G337" s="29" t="s">
        <v>7</v>
      </c>
      <c r="H337" s="29"/>
      <c r="I337" s="29"/>
    </row>
    <row r="338" spans="2:9" x14ac:dyDescent="0.25">
      <c r="B338" s="29" t="s">
        <v>42</v>
      </c>
      <c r="C338" s="30" t="s">
        <v>49</v>
      </c>
      <c r="D338" s="30"/>
      <c r="E338" s="29" t="s">
        <v>472</v>
      </c>
      <c r="F338" s="29" t="s">
        <v>982</v>
      </c>
      <c r="G338" s="29" t="s">
        <v>7</v>
      </c>
      <c r="H338" s="29"/>
      <c r="I338" s="29"/>
    </row>
    <row r="339" spans="2:9" x14ac:dyDescent="0.25">
      <c r="B339" s="29" t="s">
        <v>42</v>
      </c>
      <c r="C339" s="30" t="s">
        <v>49</v>
      </c>
      <c r="D339" s="30"/>
      <c r="E339" s="29" t="s">
        <v>472</v>
      </c>
      <c r="F339" s="29" t="s">
        <v>983</v>
      </c>
      <c r="G339" s="29" t="s">
        <v>7</v>
      </c>
      <c r="H339" s="29"/>
      <c r="I339" s="29"/>
    </row>
    <row r="340" spans="2:9" x14ac:dyDescent="0.25">
      <c r="B340" s="29" t="s">
        <v>42</v>
      </c>
      <c r="C340" s="30" t="s">
        <v>49</v>
      </c>
      <c r="D340" s="30"/>
      <c r="E340" s="29" t="s">
        <v>472</v>
      </c>
      <c r="F340" s="29" t="s">
        <v>984</v>
      </c>
      <c r="G340" s="29" t="s">
        <v>7</v>
      </c>
      <c r="H340" s="29"/>
      <c r="I340" s="29"/>
    </row>
    <row r="341" spans="2:9" x14ac:dyDescent="0.25">
      <c r="B341" s="29" t="s">
        <v>42</v>
      </c>
      <c r="C341" s="30" t="s">
        <v>49</v>
      </c>
      <c r="D341" s="30"/>
      <c r="E341" s="29" t="s">
        <v>473</v>
      </c>
      <c r="F341" s="29" t="s">
        <v>985</v>
      </c>
      <c r="G341" s="29" t="s">
        <v>315</v>
      </c>
      <c r="H341" s="29"/>
      <c r="I341" s="29"/>
    </row>
    <row r="342" spans="2:9" x14ac:dyDescent="0.25">
      <c r="B342" s="29" t="s">
        <v>42</v>
      </c>
      <c r="C342" s="30" t="s">
        <v>49</v>
      </c>
      <c r="D342" s="30"/>
      <c r="E342" s="29" t="s">
        <v>473</v>
      </c>
      <c r="F342" s="29" t="s">
        <v>986</v>
      </c>
      <c r="G342" s="29" t="s">
        <v>315</v>
      </c>
      <c r="H342" s="29"/>
      <c r="I342" s="29"/>
    </row>
    <row r="343" spans="2:9" x14ac:dyDescent="0.25">
      <c r="B343" s="29" t="s">
        <v>42</v>
      </c>
      <c r="C343" s="30" t="s">
        <v>49</v>
      </c>
      <c r="D343" s="30"/>
      <c r="E343" s="29" t="s">
        <v>473</v>
      </c>
      <c r="F343" s="29" t="s">
        <v>987</v>
      </c>
      <c r="G343" s="29" t="s">
        <v>315</v>
      </c>
      <c r="H343" s="29"/>
      <c r="I343" s="29"/>
    </row>
    <row r="344" spans="2:9" x14ac:dyDescent="0.25">
      <c r="B344" s="29" t="s">
        <v>42</v>
      </c>
      <c r="C344" s="30" t="s">
        <v>49</v>
      </c>
      <c r="D344" s="30"/>
      <c r="E344" s="29" t="s">
        <v>473</v>
      </c>
      <c r="F344" s="29" t="s">
        <v>988</v>
      </c>
      <c r="G344" s="29" t="s">
        <v>315</v>
      </c>
      <c r="H344" s="29"/>
      <c r="I344" s="29"/>
    </row>
    <row r="345" spans="2:9" x14ac:dyDescent="0.25">
      <c r="B345" s="29" t="s">
        <v>42</v>
      </c>
      <c r="C345" s="30" t="s">
        <v>49</v>
      </c>
      <c r="D345" s="30"/>
      <c r="E345" s="29" t="s">
        <v>473</v>
      </c>
      <c r="F345" s="29" t="s">
        <v>989</v>
      </c>
      <c r="G345" s="29" t="s">
        <v>7</v>
      </c>
      <c r="H345" s="29"/>
      <c r="I345" s="29"/>
    </row>
    <row r="346" spans="2:9" x14ac:dyDescent="0.25">
      <c r="B346" s="29" t="s">
        <v>42</v>
      </c>
      <c r="C346" s="30" t="s">
        <v>49</v>
      </c>
      <c r="D346" s="30"/>
      <c r="E346" s="29" t="s">
        <v>473</v>
      </c>
      <c r="F346" s="29" t="s">
        <v>990</v>
      </c>
      <c r="G346" s="29" t="s">
        <v>7</v>
      </c>
      <c r="H346" s="29"/>
      <c r="I346" s="29"/>
    </row>
    <row r="347" spans="2:9" x14ac:dyDescent="0.25">
      <c r="B347" s="29" t="s">
        <v>42</v>
      </c>
      <c r="C347" s="30" t="s">
        <v>49</v>
      </c>
      <c r="D347" s="30"/>
      <c r="E347" s="29" t="s">
        <v>473</v>
      </c>
      <c r="F347" s="29" t="s">
        <v>991</v>
      </c>
      <c r="G347" s="29" t="s">
        <v>7</v>
      </c>
      <c r="H347" s="29"/>
      <c r="I347" s="29"/>
    </row>
    <row r="348" spans="2:9" x14ac:dyDescent="0.25">
      <c r="B348" s="29" t="s">
        <v>42</v>
      </c>
      <c r="C348" s="30" t="s">
        <v>49</v>
      </c>
      <c r="D348" s="30"/>
      <c r="E348" s="29" t="s">
        <v>473</v>
      </c>
      <c r="F348" s="29" t="s">
        <v>992</v>
      </c>
      <c r="G348" s="29" t="s">
        <v>7</v>
      </c>
      <c r="H348" s="29"/>
      <c r="I348" s="29"/>
    </row>
    <row r="349" spans="2:9" x14ac:dyDescent="0.25">
      <c r="B349" s="29" t="s">
        <v>42</v>
      </c>
      <c r="C349" s="30" t="s">
        <v>49</v>
      </c>
      <c r="D349" s="30"/>
      <c r="E349" s="29" t="s">
        <v>473</v>
      </c>
      <c r="F349" s="29" t="s">
        <v>993</v>
      </c>
      <c r="G349" s="29" t="s">
        <v>7</v>
      </c>
      <c r="H349" s="29"/>
      <c r="I349" s="29"/>
    </row>
    <row r="350" spans="2:9" x14ac:dyDescent="0.25">
      <c r="B350" s="29" t="s">
        <v>42</v>
      </c>
      <c r="C350" s="30" t="s">
        <v>49</v>
      </c>
      <c r="D350" s="30"/>
      <c r="E350" s="29" t="s">
        <v>473</v>
      </c>
      <c r="F350" s="29" t="s">
        <v>994</v>
      </c>
      <c r="G350" s="29" t="s">
        <v>7</v>
      </c>
      <c r="H350" s="29"/>
      <c r="I350" s="29"/>
    </row>
    <row r="351" spans="2:9" x14ac:dyDescent="0.25">
      <c r="B351" s="29" t="s">
        <v>42</v>
      </c>
      <c r="C351" s="30" t="s">
        <v>49</v>
      </c>
      <c r="D351" s="30"/>
      <c r="E351" s="29" t="s">
        <v>473</v>
      </c>
      <c r="F351" s="29" t="s">
        <v>995</v>
      </c>
      <c r="G351" s="29" t="s">
        <v>7</v>
      </c>
      <c r="H351" s="29"/>
      <c r="I351" s="29"/>
    </row>
    <row r="352" spans="2:9" x14ac:dyDescent="0.25">
      <c r="B352" s="29" t="s">
        <v>42</v>
      </c>
      <c r="C352" s="30" t="s">
        <v>49</v>
      </c>
      <c r="D352" s="30"/>
      <c r="E352" s="29" t="s">
        <v>473</v>
      </c>
      <c r="F352" s="29" t="s">
        <v>996</v>
      </c>
      <c r="G352" s="29" t="s">
        <v>7</v>
      </c>
      <c r="H352" s="29"/>
      <c r="I352" s="29"/>
    </row>
    <row r="353" spans="2:9" x14ac:dyDescent="0.25">
      <c r="B353" s="29" t="s">
        <v>42</v>
      </c>
      <c r="C353" s="30" t="s">
        <v>49</v>
      </c>
      <c r="D353" s="30"/>
      <c r="E353" s="29" t="s">
        <v>473</v>
      </c>
      <c r="F353" s="29" t="s">
        <v>997</v>
      </c>
      <c r="G353" s="29" t="s">
        <v>7</v>
      </c>
      <c r="H353" s="29"/>
      <c r="I353" s="29"/>
    </row>
    <row r="354" spans="2:9" x14ac:dyDescent="0.25">
      <c r="B354" s="29" t="s">
        <v>42</v>
      </c>
      <c r="C354" s="30" t="s">
        <v>49</v>
      </c>
      <c r="D354" s="30"/>
      <c r="E354" s="29" t="s">
        <v>473</v>
      </c>
      <c r="F354" s="29" t="s">
        <v>998</v>
      </c>
      <c r="G354" s="29" t="s">
        <v>7</v>
      </c>
      <c r="H354" s="29"/>
      <c r="I354" s="29"/>
    </row>
    <row r="355" spans="2:9" x14ac:dyDescent="0.25">
      <c r="B355" s="29" t="s">
        <v>42</v>
      </c>
      <c r="C355" s="30" t="s">
        <v>49</v>
      </c>
      <c r="D355" s="30"/>
      <c r="E355" s="29" t="s">
        <v>473</v>
      </c>
      <c r="F355" s="29" t="s">
        <v>999</v>
      </c>
      <c r="G355" s="29" t="s">
        <v>7</v>
      </c>
      <c r="H355" s="29"/>
      <c r="I355" s="29"/>
    </row>
    <row r="356" spans="2:9" x14ac:dyDescent="0.25">
      <c r="B356" s="29" t="s">
        <v>42</v>
      </c>
      <c r="C356" s="30" t="s">
        <v>49</v>
      </c>
      <c r="D356" s="30"/>
      <c r="E356" s="29" t="s">
        <v>473</v>
      </c>
      <c r="F356" s="29" t="s">
        <v>1000</v>
      </c>
      <c r="G356" s="29" t="s">
        <v>7</v>
      </c>
      <c r="H356" s="29"/>
      <c r="I356" s="29"/>
    </row>
    <row r="357" spans="2:9" x14ac:dyDescent="0.25">
      <c r="B357" s="29" t="s">
        <v>42</v>
      </c>
      <c r="C357" s="30" t="s">
        <v>49</v>
      </c>
      <c r="D357" s="30"/>
      <c r="E357" s="29" t="s">
        <v>473</v>
      </c>
      <c r="F357" s="29" t="s">
        <v>1001</v>
      </c>
      <c r="G357" s="29" t="s">
        <v>7</v>
      </c>
      <c r="H357" s="29"/>
      <c r="I357" s="29"/>
    </row>
    <row r="358" spans="2:9" x14ac:dyDescent="0.25">
      <c r="B358" s="29" t="s">
        <v>42</v>
      </c>
      <c r="C358" s="30" t="s">
        <v>49</v>
      </c>
      <c r="D358" s="30"/>
      <c r="E358" s="29" t="s">
        <v>473</v>
      </c>
      <c r="F358" s="29" t="s">
        <v>1002</v>
      </c>
      <c r="G358" s="29" t="s">
        <v>7</v>
      </c>
      <c r="H358" s="29"/>
      <c r="I358" s="29"/>
    </row>
    <row r="359" spans="2:9" x14ac:dyDescent="0.25">
      <c r="B359" s="29" t="s">
        <v>42</v>
      </c>
      <c r="C359" s="30" t="s">
        <v>49</v>
      </c>
      <c r="D359" s="30"/>
      <c r="E359" s="29" t="s">
        <v>473</v>
      </c>
      <c r="F359" s="29" t="s">
        <v>1003</v>
      </c>
      <c r="G359" s="29" t="s">
        <v>7</v>
      </c>
      <c r="H359" s="29"/>
      <c r="I359" s="29"/>
    </row>
    <row r="360" spans="2:9" x14ac:dyDescent="0.25">
      <c r="B360" s="29" t="s">
        <v>42</v>
      </c>
      <c r="C360" s="30" t="s">
        <v>49</v>
      </c>
      <c r="D360" s="30"/>
      <c r="E360" s="29" t="s">
        <v>474</v>
      </c>
      <c r="F360" s="29" t="s">
        <v>1004</v>
      </c>
      <c r="G360" s="29" t="s">
        <v>315</v>
      </c>
      <c r="H360" s="29"/>
      <c r="I360" s="29"/>
    </row>
    <row r="361" spans="2:9" x14ac:dyDescent="0.25">
      <c r="B361" s="29" t="s">
        <v>42</v>
      </c>
      <c r="C361" s="30" t="s">
        <v>49</v>
      </c>
      <c r="D361" s="30"/>
      <c r="E361" s="29" t="s">
        <v>474</v>
      </c>
      <c r="F361" s="29" t="s">
        <v>1005</v>
      </c>
      <c r="G361" s="29" t="s">
        <v>315</v>
      </c>
      <c r="H361" s="29"/>
      <c r="I361" s="29"/>
    </row>
    <row r="362" spans="2:9" x14ac:dyDescent="0.25">
      <c r="B362" s="29" t="s">
        <v>42</v>
      </c>
      <c r="C362" s="30" t="s">
        <v>49</v>
      </c>
      <c r="D362" s="30"/>
      <c r="E362" s="29" t="s">
        <v>474</v>
      </c>
      <c r="F362" s="29" t="s">
        <v>1006</v>
      </c>
      <c r="G362" s="29" t="s">
        <v>315</v>
      </c>
      <c r="H362" s="29"/>
      <c r="I362" s="29"/>
    </row>
    <row r="363" spans="2:9" x14ac:dyDescent="0.25">
      <c r="B363" s="29" t="s">
        <v>42</v>
      </c>
      <c r="C363" s="30" t="s">
        <v>49</v>
      </c>
      <c r="D363" s="30"/>
      <c r="E363" s="29" t="s">
        <v>474</v>
      </c>
      <c r="F363" s="29" t="s">
        <v>1007</v>
      </c>
      <c r="G363" s="29" t="s">
        <v>7</v>
      </c>
      <c r="H363" s="29"/>
      <c r="I363" s="29"/>
    </row>
    <row r="364" spans="2:9" x14ac:dyDescent="0.25">
      <c r="B364" s="29" t="s">
        <v>42</v>
      </c>
      <c r="C364" s="30" t="s">
        <v>49</v>
      </c>
      <c r="D364" s="30"/>
      <c r="E364" s="29" t="s">
        <v>474</v>
      </c>
      <c r="F364" s="29" t="s">
        <v>1008</v>
      </c>
      <c r="G364" s="29" t="s">
        <v>7</v>
      </c>
      <c r="H364" s="29"/>
      <c r="I364" s="29"/>
    </row>
    <row r="365" spans="2:9" x14ac:dyDescent="0.25">
      <c r="B365" s="29" t="s">
        <v>42</v>
      </c>
      <c r="C365" s="30" t="s">
        <v>49</v>
      </c>
      <c r="D365" s="30"/>
      <c r="E365" s="29" t="s">
        <v>474</v>
      </c>
      <c r="F365" s="29" t="s">
        <v>1009</v>
      </c>
      <c r="G365" s="29" t="s">
        <v>7</v>
      </c>
      <c r="H365" s="29"/>
      <c r="I365" s="29"/>
    </row>
    <row r="366" spans="2:9" x14ac:dyDescent="0.25">
      <c r="B366" s="29" t="s">
        <v>42</v>
      </c>
      <c r="C366" s="30" t="s">
        <v>49</v>
      </c>
      <c r="D366" s="30"/>
      <c r="E366" s="29" t="s">
        <v>474</v>
      </c>
      <c r="F366" s="29" t="s">
        <v>1010</v>
      </c>
      <c r="G366" s="29" t="s">
        <v>7</v>
      </c>
      <c r="H366" s="29"/>
      <c r="I366" s="29"/>
    </row>
    <row r="367" spans="2:9" x14ac:dyDescent="0.25">
      <c r="B367" s="29" t="s">
        <v>42</v>
      </c>
      <c r="C367" s="30" t="s">
        <v>49</v>
      </c>
      <c r="D367" s="30"/>
      <c r="E367" s="29" t="s">
        <v>474</v>
      </c>
      <c r="F367" s="29" t="s">
        <v>1011</v>
      </c>
      <c r="G367" s="29" t="s">
        <v>7</v>
      </c>
      <c r="H367" s="29"/>
      <c r="I367" s="29"/>
    </row>
    <row r="368" spans="2:9" x14ac:dyDescent="0.25">
      <c r="B368" s="29" t="s">
        <v>42</v>
      </c>
      <c r="C368" s="30" t="s">
        <v>49</v>
      </c>
      <c r="D368" s="30"/>
      <c r="E368" s="29" t="s">
        <v>474</v>
      </c>
      <c r="F368" s="29" t="s">
        <v>1012</v>
      </c>
      <c r="G368" s="29" t="s">
        <v>7</v>
      </c>
      <c r="H368" s="29"/>
      <c r="I368" s="29"/>
    </row>
    <row r="369" spans="2:9" x14ac:dyDescent="0.25">
      <c r="B369" s="29" t="s">
        <v>42</v>
      </c>
      <c r="C369" s="30" t="s">
        <v>49</v>
      </c>
      <c r="D369" s="30"/>
      <c r="E369" s="29" t="s">
        <v>474</v>
      </c>
      <c r="F369" s="29" t="s">
        <v>1013</v>
      </c>
      <c r="G369" s="29" t="s">
        <v>7</v>
      </c>
      <c r="H369" s="29"/>
      <c r="I369" s="29"/>
    </row>
    <row r="370" spans="2:9" x14ac:dyDescent="0.25">
      <c r="B370" s="29" t="s">
        <v>42</v>
      </c>
      <c r="C370" s="30" t="s">
        <v>49</v>
      </c>
      <c r="D370" s="30"/>
      <c r="E370" s="29" t="s">
        <v>474</v>
      </c>
      <c r="F370" s="29" t="s">
        <v>1014</v>
      </c>
      <c r="G370" s="29" t="s">
        <v>7</v>
      </c>
      <c r="H370" s="29"/>
      <c r="I370" s="29"/>
    </row>
    <row r="371" spans="2:9" x14ac:dyDescent="0.25">
      <c r="B371" s="29" t="s">
        <v>42</v>
      </c>
      <c r="C371" s="30" t="s">
        <v>49</v>
      </c>
      <c r="D371" s="30"/>
      <c r="E371" s="29" t="s">
        <v>474</v>
      </c>
      <c r="F371" s="29" t="s">
        <v>1015</v>
      </c>
      <c r="G371" s="29" t="s">
        <v>7</v>
      </c>
      <c r="H371" s="29"/>
      <c r="I371" s="29"/>
    </row>
    <row r="372" spans="2:9" x14ac:dyDescent="0.25">
      <c r="B372" s="29" t="s">
        <v>42</v>
      </c>
      <c r="C372" s="30" t="s">
        <v>49</v>
      </c>
      <c r="D372" s="30"/>
      <c r="E372" s="29" t="s">
        <v>474</v>
      </c>
      <c r="F372" s="29" t="s">
        <v>1016</v>
      </c>
      <c r="G372" s="29" t="s">
        <v>7</v>
      </c>
      <c r="H372" s="29"/>
      <c r="I372" s="29"/>
    </row>
    <row r="373" spans="2:9" x14ac:dyDescent="0.25">
      <c r="B373" s="29" t="s">
        <v>42</v>
      </c>
      <c r="C373" s="30" t="s">
        <v>49</v>
      </c>
      <c r="D373" s="30"/>
      <c r="E373" s="29" t="s">
        <v>474</v>
      </c>
      <c r="F373" s="29" t="s">
        <v>1017</v>
      </c>
      <c r="G373" s="29" t="s">
        <v>7</v>
      </c>
      <c r="H373" s="29"/>
      <c r="I373" s="29"/>
    </row>
    <row r="374" spans="2:9" x14ac:dyDescent="0.25">
      <c r="B374" s="29" t="s">
        <v>42</v>
      </c>
      <c r="C374" s="30" t="s">
        <v>49</v>
      </c>
      <c r="D374" s="30"/>
      <c r="E374" s="29" t="s">
        <v>474</v>
      </c>
      <c r="F374" s="29" t="s">
        <v>1018</v>
      </c>
      <c r="G374" s="29" t="s">
        <v>7</v>
      </c>
      <c r="H374" s="29"/>
      <c r="I374" s="29"/>
    </row>
    <row r="375" spans="2:9" x14ac:dyDescent="0.25">
      <c r="B375" s="29" t="s">
        <v>42</v>
      </c>
      <c r="C375" s="30" t="s">
        <v>49</v>
      </c>
      <c r="D375" s="30"/>
      <c r="E375" s="29" t="s">
        <v>474</v>
      </c>
      <c r="F375" s="29" t="s">
        <v>1019</v>
      </c>
      <c r="G375" s="29" t="s">
        <v>7</v>
      </c>
      <c r="H375" s="29"/>
      <c r="I375" s="29"/>
    </row>
    <row r="376" spans="2:9" x14ac:dyDescent="0.25">
      <c r="B376" s="29" t="s">
        <v>42</v>
      </c>
      <c r="C376" s="30" t="s">
        <v>49</v>
      </c>
      <c r="D376" s="30"/>
      <c r="E376" s="29" t="s">
        <v>474</v>
      </c>
      <c r="F376" s="29" t="s">
        <v>1020</v>
      </c>
      <c r="G376" s="29" t="s">
        <v>7</v>
      </c>
      <c r="H376" s="29"/>
      <c r="I376" s="29"/>
    </row>
    <row r="377" spans="2:9" x14ac:dyDescent="0.25">
      <c r="B377" s="29" t="s">
        <v>42</v>
      </c>
      <c r="C377" s="30" t="s">
        <v>49</v>
      </c>
      <c r="D377" s="30"/>
      <c r="E377" s="29" t="s">
        <v>474</v>
      </c>
      <c r="F377" s="29" t="s">
        <v>1021</v>
      </c>
      <c r="G377" s="29" t="s">
        <v>7</v>
      </c>
      <c r="H377" s="29"/>
      <c r="I377" s="29"/>
    </row>
    <row r="378" spans="2:9" x14ac:dyDescent="0.25">
      <c r="B378" s="29" t="s">
        <v>42</v>
      </c>
      <c r="C378" s="30" t="s">
        <v>49</v>
      </c>
      <c r="D378" s="30"/>
      <c r="E378" s="29" t="s">
        <v>475</v>
      </c>
      <c r="F378" s="29" t="s">
        <v>1022</v>
      </c>
      <c r="G378" s="29" t="s">
        <v>315</v>
      </c>
      <c r="H378" s="29"/>
      <c r="I378" s="29"/>
    </row>
    <row r="379" spans="2:9" x14ac:dyDescent="0.25">
      <c r="B379" s="29" t="s">
        <v>42</v>
      </c>
      <c r="C379" s="30" t="s">
        <v>49</v>
      </c>
      <c r="D379" s="30"/>
      <c r="E379" s="29" t="s">
        <v>475</v>
      </c>
      <c r="F379" s="29" t="s">
        <v>1023</v>
      </c>
      <c r="G379" s="29" t="s">
        <v>315</v>
      </c>
      <c r="H379" s="29"/>
      <c r="I379" s="29"/>
    </row>
    <row r="380" spans="2:9" x14ac:dyDescent="0.25">
      <c r="B380" s="29" t="s">
        <v>42</v>
      </c>
      <c r="C380" s="30" t="s">
        <v>49</v>
      </c>
      <c r="D380" s="30"/>
      <c r="E380" s="29" t="s">
        <v>475</v>
      </c>
      <c r="F380" s="29" t="s">
        <v>1024</v>
      </c>
      <c r="G380" s="29" t="s">
        <v>315</v>
      </c>
      <c r="H380" s="29"/>
      <c r="I380" s="29"/>
    </row>
    <row r="381" spans="2:9" x14ac:dyDescent="0.25">
      <c r="B381" s="29" t="s">
        <v>42</v>
      </c>
      <c r="C381" s="30" t="s">
        <v>49</v>
      </c>
      <c r="D381" s="30"/>
      <c r="E381" s="29" t="s">
        <v>475</v>
      </c>
      <c r="F381" s="29" t="s">
        <v>1025</v>
      </c>
      <c r="G381" s="29" t="s">
        <v>315</v>
      </c>
      <c r="H381" s="29"/>
      <c r="I381" s="29"/>
    </row>
    <row r="382" spans="2:9" x14ac:dyDescent="0.25">
      <c r="B382" s="29" t="s">
        <v>42</v>
      </c>
      <c r="C382" s="30" t="s">
        <v>49</v>
      </c>
      <c r="D382" s="30"/>
      <c r="E382" s="29" t="s">
        <v>475</v>
      </c>
      <c r="F382" s="29" t="s">
        <v>1026</v>
      </c>
      <c r="G382" s="29" t="s">
        <v>347</v>
      </c>
      <c r="H382" s="29"/>
      <c r="I382" s="29"/>
    </row>
    <row r="383" spans="2:9" x14ac:dyDescent="0.25">
      <c r="B383" s="29" t="s">
        <v>42</v>
      </c>
      <c r="C383" s="30" t="s">
        <v>49</v>
      </c>
      <c r="D383" s="30"/>
      <c r="E383" s="29" t="s">
        <v>475</v>
      </c>
      <c r="F383" s="29" t="s">
        <v>1027</v>
      </c>
      <c r="G383" s="29" t="s">
        <v>347</v>
      </c>
      <c r="H383" s="29"/>
      <c r="I383" s="29"/>
    </row>
    <row r="384" spans="2:9" x14ac:dyDescent="0.25">
      <c r="B384" s="29" t="s">
        <v>42</v>
      </c>
      <c r="C384" s="30" t="s">
        <v>49</v>
      </c>
      <c r="D384" s="30"/>
      <c r="E384" s="29" t="s">
        <v>475</v>
      </c>
      <c r="F384" s="29" t="s">
        <v>1028</v>
      </c>
      <c r="G384" s="29" t="s">
        <v>347</v>
      </c>
      <c r="H384" s="29"/>
      <c r="I384" s="29"/>
    </row>
    <row r="385" spans="2:9" x14ac:dyDescent="0.25">
      <c r="B385" s="29" t="s">
        <v>42</v>
      </c>
      <c r="C385" s="30" t="s">
        <v>49</v>
      </c>
      <c r="D385" s="30"/>
      <c r="E385" s="29" t="s">
        <v>475</v>
      </c>
      <c r="F385" s="29" t="s">
        <v>1029</v>
      </c>
      <c r="G385" s="29" t="s">
        <v>347</v>
      </c>
      <c r="H385" s="29"/>
      <c r="I385" s="29"/>
    </row>
    <row r="386" spans="2:9" x14ac:dyDescent="0.25">
      <c r="B386" s="29" t="s">
        <v>42</v>
      </c>
      <c r="C386" s="30" t="s">
        <v>49</v>
      </c>
      <c r="D386" s="30"/>
      <c r="E386" s="29" t="s">
        <v>475</v>
      </c>
      <c r="F386" s="29" t="s">
        <v>1030</v>
      </c>
      <c r="G386" s="29" t="s">
        <v>348</v>
      </c>
      <c r="H386" s="29"/>
      <c r="I386" s="29"/>
    </row>
    <row r="387" spans="2:9" x14ac:dyDescent="0.25">
      <c r="B387" s="29" t="s">
        <v>42</v>
      </c>
      <c r="C387" s="30" t="s">
        <v>49</v>
      </c>
      <c r="D387" s="30"/>
      <c r="E387" s="29" t="s">
        <v>475</v>
      </c>
      <c r="F387" s="29" t="s">
        <v>1031</v>
      </c>
      <c r="G387" s="29" t="s">
        <v>348</v>
      </c>
      <c r="H387" s="29"/>
      <c r="I387" s="29"/>
    </row>
    <row r="388" spans="2:9" x14ac:dyDescent="0.25">
      <c r="B388" s="29" t="s">
        <v>42</v>
      </c>
      <c r="C388" s="30" t="s">
        <v>49</v>
      </c>
      <c r="D388" s="30"/>
      <c r="E388" s="29" t="s">
        <v>475</v>
      </c>
      <c r="F388" s="29" t="s">
        <v>1032</v>
      </c>
      <c r="G388" s="29" t="s">
        <v>348</v>
      </c>
      <c r="H388" s="29"/>
      <c r="I388" s="29"/>
    </row>
    <row r="389" spans="2:9" x14ac:dyDescent="0.25">
      <c r="B389" s="29" t="s">
        <v>42</v>
      </c>
      <c r="C389" s="30" t="s">
        <v>49</v>
      </c>
      <c r="D389" s="30"/>
      <c r="E389" s="29" t="s">
        <v>475</v>
      </c>
      <c r="F389" s="29" t="s">
        <v>1033</v>
      </c>
      <c r="G389" s="29" t="s">
        <v>348</v>
      </c>
      <c r="H389" s="29"/>
      <c r="I389" s="29"/>
    </row>
    <row r="390" spans="2:9" x14ac:dyDescent="0.25">
      <c r="B390" s="29" t="s">
        <v>42</v>
      </c>
      <c r="C390" s="30" t="s">
        <v>49</v>
      </c>
      <c r="D390" s="30"/>
      <c r="E390" s="29" t="s">
        <v>475</v>
      </c>
      <c r="F390" s="29" t="s">
        <v>1034</v>
      </c>
      <c r="G390" s="29" t="s">
        <v>7</v>
      </c>
      <c r="H390" s="29"/>
      <c r="I390" s="29"/>
    </row>
    <row r="391" spans="2:9" x14ac:dyDescent="0.25">
      <c r="B391" s="29" t="s">
        <v>42</v>
      </c>
      <c r="C391" s="30" t="s">
        <v>49</v>
      </c>
      <c r="D391" s="30"/>
      <c r="E391" s="29" t="s">
        <v>475</v>
      </c>
      <c r="F391" s="29" t="s">
        <v>1035</v>
      </c>
      <c r="G391" s="29" t="s">
        <v>7</v>
      </c>
      <c r="H391" s="29"/>
      <c r="I391" s="29"/>
    </row>
    <row r="392" spans="2:9" x14ac:dyDescent="0.25">
      <c r="B392" s="29" t="s">
        <v>42</v>
      </c>
      <c r="C392" s="30" t="s">
        <v>49</v>
      </c>
      <c r="D392" s="30"/>
      <c r="E392" s="29" t="s">
        <v>475</v>
      </c>
      <c r="F392" s="29" t="s">
        <v>1036</v>
      </c>
      <c r="G392" s="29" t="s">
        <v>7</v>
      </c>
      <c r="H392" s="29"/>
      <c r="I392" s="29"/>
    </row>
    <row r="393" spans="2:9" x14ac:dyDescent="0.25">
      <c r="B393" s="29" t="s">
        <v>42</v>
      </c>
      <c r="C393" s="30" t="s">
        <v>49</v>
      </c>
      <c r="D393" s="30"/>
      <c r="E393" s="29" t="s">
        <v>475</v>
      </c>
      <c r="F393" s="29" t="s">
        <v>1037</v>
      </c>
      <c r="G393" s="29" t="s">
        <v>7</v>
      </c>
      <c r="H393" s="29"/>
      <c r="I393" s="29"/>
    </row>
    <row r="394" spans="2:9" x14ac:dyDescent="0.25">
      <c r="B394" s="29" t="s">
        <v>42</v>
      </c>
      <c r="C394" s="30" t="s">
        <v>49</v>
      </c>
      <c r="D394" s="30"/>
      <c r="E394" s="29" t="s">
        <v>475</v>
      </c>
      <c r="F394" s="29" t="s">
        <v>1038</v>
      </c>
      <c r="G394" s="29" t="s">
        <v>7</v>
      </c>
      <c r="H394" s="29"/>
      <c r="I394" s="29"/>
    </row>
    <row r="395" spans="2:9" x14ac:dyDescent="0.25">
      <c r="B395" s="29" t="s">
        <v>42</v>
      </c>
      <c r="C395" s="30" t="s">
        <v>49</v>
      </c>
      <c r="D395" s="30"/>
      <c r="E395" s="29" t="s">
        <v>475</v>
      </c>
      <c r="F395" s="29" t="s">
        <v>1039</v>
      </c>
      <c r="G395" s="29" t="s">
        <v>7</v>
      </c>
      <c r="H395" s="29"/>
      <c r="I395" s="29"/>
    </row>
    <row r="396" spans="2:9" x14ac:dyDescent="0.25">
      <c r="B396" s="29" t="s">
        <v>42</v>
      </c>
      <c r="C396" s="30" t="s">
        <v>49</v>
      </c>
      <c r="D396" s="30"/>
      <c r="E396" s="29" t="s">
        <v>475</v>
      </c>
      <c r="F396" s="29" t="s">
        <v>1040</v>
      </c>
      <c r="G396" s="29" t="s">
        <v>7</v>
      </c>
      <c r="H396" s="29"/>
      <c r="I396" s="29"/>
    </row>
    <row r="397" spans="2:9" x14ac:dyDescent="0.25">
      <c r="B397" s="29" t="s">
        <v>42</v>
      </c>
      <c r="C397" s="30" t="s">
        <v>49</v>
      </c>
      <c r="D397" s="30"/>
      <c r="E397" s="29" t="s">
        <v>475</v>
      </c>
      <c r="F397" s="29" t="s">
        <v>1041</v>
      </c>
      <c r="G397" s="29" t="s">
        <v>7</v>
      </c>
      <c r="H397" s="29"/>
      <c r="I397" s="29"/>
    </row>
    <row r="398" spans="2:9" x14ac:dyDescent="0.25">
      <c r="B398" s="29" t="s">
        <v>42</v>
      </c>
      <c r="C398" s="30" t="s">
        <v>49</v>
      </c>
      <c r="D398" s="30"/>
      <c r="E398" s="29" t="s">
        <v>475</v>
      </c>
      <c r="F398" s="29" t="s">
        <v>1042</v>
      </c>
      <c r="G398" s="29" t="s">
        <v>7</v>
      </c>
      <c r="H398" s="29"/>
      <c r="I398" s="29"/>
    </row>
    <row r="399" spans="2:9" x14ac:dyDescent="0.25">
      <c r="B399" s="29" t="s">
        <v>42</v>
      </c>
      <c r="C399" s="30" t="s">
        <v>49</v>
      </c>
      <c r="D399" s="30"/>
      <c r="E399" s="29" t="s">
        <v>475</v>
      </c>
      <c r="F399" s="29" t="s">
        <v>1043</v>
      </c>
      <c r="G399" s="29" t="s">
        <v>7</v>
      </c>
      <c r="H399" s="29"/>
      <c r="I399" s="29"/>
    </row>
    <row r="400" spans="2:9" x14ac:dyDescent="0.25">
      <c r="B400" s="29" t="s">
        <v>42</v>
      </c>
      <c r="C400" s="30" t="s">
        <v>49</v>
      </c>
      <c r="D400" s="30"/>
      <c r="E400" s="29" t="s">
        <v>475</v>
      </c>
      <c r="F400" s="29" t="s">
        <v>1044</v>
      </c>
      <c r="G400" s="29" t="s">
        <v>7</v>
      </c>
      <c r="H400" s="29"/>
      <c r="I400" s="29"/>
    </row>
    <row r="401" spans="2:9" x14ac:dyDescent="0.25">
      <c r="B401" s="29" t="s">
        <v>43</v>
      </c>
      <c r="C401" s="30" t="s">
        <v>50</v>
      </c>
      <c r="D401" s="30"/>
      <c r="E401" s="29" t="s">
        <v>1064</v>
      </c>
      <c r="F401" s="29" t="s">
        <v>1068</v>
      </c>
      <c r="G401" s="29" t="s">
        <v>403</v>
      </c>
      <c r="H401" s="29"/>
      <c r="I401" s="29"/>
    </row>
    <row r="402" spans="2:9" x14ac:dyDescent="0.25">
      <c r="B402" s="29" t="s">
        <v>43</v>
      </c>
      <c r="C402" s="30" t="s">
        <v>50</v>
      </c>
      <c r="D402" s="30"/>
      <c r="E402" s="29" t="s">
        <v>1064</v>
      </c>
      <c r="F402" s="29" t="s">
        <v>1069</v>
      </c>
      <c r="G402" s="29" t="s">
        <v>403</v>
      </c>
      <c r="H402" s="29"/>
      <c r="I402" s="29"/>
    </row>
    <row r="403" spans="2:9" x14ac:dyDescent="0.25">
      <c r="B403" s="29" t="s">
        <v>43</v>
      </c>
      <c r="C403" s="30" t="s">
        <v>50</v>
      </c>
      <c r="D403" s="30"/>
      <c r="E403" s="29" t="s">
        <v>1064</v>
      </c>
      <c r="F403" s="29" t="s">
        <v>1070</v>
      </c>
      <c r="G403" s="29" t="s">
        <v>403</v>
      </c>
      <c r="H403" s="29"/>
      <c r="I403" s="29"/>
    </row>
    <row r="404" spans="2:9" x14ac:dyDescent="0.25">
      <c r="B404" s="29" t="s">
        <v>43</v>
      </c>
      <c r="C404" s="30" t="s">
        <v>50</v>
      </c>
      <c r="D404" s="30"/>
      <c r="E404" s="29" t="s">
        <v>1064</v>
      </c>
      <c r="F404" s="29" t="s">
        <v>1071</v>
      </c>
      <c r="G404" s="29" t="s">
        <v>403</v>
      </c>
      <c r="H404" s="29"/>
      <c r="I404" s="29"/>
    </row>
    <row r="405" spans="2:9" x14ac:dyDescent="0.25">
      <c r="B405" s="29" t="s">
        <v>43</v>
      </c>
      <c r="C405" s="30" t="s">
        <v>50</v>
      </c>
      <c r="D405" s="30"/>
      <c r="E405" s="29" t="s">
        <v>1064</v>
      </c>
      <c r="F405" s="29" t="s">
        <v>1072</v>
      </c>
      <c r="G405" s="29" t="s">
        <v>403</v>
      </c>
      <c r="H405" s="29"/>
      <c r="I405" s="29"/>
    </row>
    <row r="406" spans="2:9" x14ac:dyDescent="0.25">
      <c r="B406" s="29" t="s">
        <v>43</v>
      </c>
      <c r="C406" s="30" t="s">
        <v>50</v>
      </c>
      <c r="D406" s="30"/>
      <c r="E406" s="29" t="s">
        <v>1064</v>
      </c>
      <c r="F406" s="29" t="s">
        <v>1073</v>
      </c>
      <c r="G406" s="29" t="s">
        <v>403</v>
      </c>
      <c r="H406" s="29"/>
      <c r="I406" s="29"/>
    </row>
    <row r="407" spans="2:9" x14ac:dyDescent="0.25">
      <c r="B407" s="29" t="s">
        <v>43</v>
      </c>
      <c r="C407" s="30" t="s">
        <v>50</v>
      </c>
      <c r="D407" s="30"/>
      <c r="E407" s="29" t="s">
        <v>1064</v>
      </c>
      <c r="F407" s="29" t="s">
        <v>1074</v>
      </c>
      <c r="G407" s="29" t="s">
        <v>403</v>
      </c>
      <c r="H407" s="29"/>
      <c r="I407" s="29"/>
    </row>
    <row r="408" spans="2:9" x14ac:dyDescent="0.25">
      <c r="B408" s="29" t="s">
        <v>43</v>
      </c>
      <c r="C408" s="30" t="s">
        <v>50</v>
      </c>
      <c r="D408" s="30"/>
      <c r="E408" s="29" t="s">
        <v>1064</v>
      </c>
      <c r="F408" s="29" t="s">
        <v>1075</v>
      </c>
      <c r="G408" s="29" t="s">
        <v>7</v>
      </c>
      <c r="H408" s="29"/>
      <c r="I408" s="29"/>
    </row>
    <row r="409" spans="2:9" x14ac:dyDescent="0.25">
      <c r="B409" s="29" t="s">
        <v>43</v>
      </c>
      <c r="C409" s="30" t="s">
        <v>50</v>
      </c>
      <c r="D409" s="30"/>
      <c r="E409" s="29" t="s">
        <v>1064</v>
      </c>
      <c r="F409" s="29" t="s">
        <v>1076</v>
      </c>
      <c r="G409" s="29" t="s">
        <v>7</v>
      </c>
      <c r="H409" s="29"/>
      <c r="I409" s="29"/>
    </row>
    <row r="410" spans="2:9" x14ac:dyDescent="0.25">
      <c r="B410" s="29" t="s">
        <v>43</v>
      </c>
      <c r="C410" s="30" t="s">
        <v>50</v>
      </c>
      <c r="D410" s="30"/>
      <c r="E410" s="29" t="s">
        <v>1064</v>
      </c>
      <c r="F410" s="29" t="s">
        <v>1077</v>
      </c>
      <c r="G410" s="29" t="s">
        <v>7</v>
      </c>
      <c r="H410" s="29"/>
      <c r="I410" s="29"/>
    </row>
    <row r="411" spans="2:9" x14ac:dyDescent="0.25">
      <c r="B411" s="29" t="s">
        <v>43</v>
      </c>
      <c r="C411" s="30" t="s">
        <v>50</v>
      </c>
      <c r="D411" s="30"/>
      <c r="E411" s="29" t="s">
        <v>1064</v>
      </c>
      <c r="F411" s="29" t="s">
        <v>1078</v>
      </c>
      <c r="G411" s="29" t="s">
        <v>7</v>
      </c>
      <c r="H411" s="29"/>
      <c r="I411" s="29"/>
    </row>
    <row r="412" spans="2:9" x14ac:dyDescent="0.25">
      <c r="B412" s="29" t="s">
        <v>43</v>
      </c>
      <c r="C412" s="30" t="s">
        <v>50</v>
      </c>
      <c r="D412" s="30"/>
      <c r="E412" s="29" t="s">
        <v>1064</v>
      </c>
      <c r="F412" s="29" t="s">
        <v>1079</v>
      </c>
      <c r="G412" s="29" t="s">
        <v>7</v>
      </c>
      <c r="H412" s="29"/>
      <c r="I412" s="29"/>
    </row>
    <row r="413" spans="2:9" x14ac:dyDescent="0.25">
      <c r="B413" s="29" t="s">
        <v>43</v>
      </c>
      <c r="C413" s="30" t="s">
        <v>50</v>
      </c>
      <c r="D413" s="30"/>
      <c r="E413" s="29" t="s">
        <v>1064</v>
      </c>
      <c r="F413" s="29" t="s">
        <v>1080</v>
      </c>
      <c r="G413" s="29" t="s">
        <v>7</v>
      </c>
      <c r="H413" s="29"/>
      <c r="I413" s="29"/>
    </row>
    <row r="414" spans="2:9" x14ac:dyDescent="0.25">
      <c r="B414" s="29" t="s">
        <v>43</v>
      </c>
      <c r="C414" s="30" t="s">
        <v>50</v>
      </c>
      <c r="D414" s="30"/>
      <c r="E414" s="29" t="s">
        <v>1064</v>
      </c>
      <c r="F414" s="29" t="s">
        <v>1082</v>
      </c>
      <c r="G414" s="29" t="s">
        <v>7</v>
      </c>
      <c r="H414" s="29"/>
      <c r="I414" s="29"/>
    </row>
    <row r="415" spans="2:9" x14ac:dyDescent="0.25">
      <c r="B415" s="29" t="s">
        <v>43</v>
      </c>
      <c r="C415" s="30" t="s">
        <v>50</v>
      </c>
      <c r="D415" s="30"/>
      <c r="E415" s="29" t="s">
        <v>1064</v>
      </c>
      <c r="F415" s="29" t="s">
        <v>1081</v>
      </c>
      <c r="G415" s="29" t="s">
        <v>7</v>
      </c>
      <c r="H415" s="29"/>
      <c r="I415" s="29"/>
    </row>
    <row r="416" spans="2:9" x14ac:dyDescent="0.25">
      <c r="B416" s="29" t="s">
        <v>43</v>
      </c>
      <c r="C416" s="30" t="s">
        <v>50</v>
      </c>
      <c r="D416" s="30"/>
      <c r="E416" s="29" t="s">
        <v>1065</v>
      </c>
      <c r="F416" s="29" t="s">
        <v>1083</v>
      </c>
      <c r="G416" s="29" t="s">
        <v>403</v>
      </c>
      <c r="H416" s="29"/>
      <c r="I416" s="29"/>
    </row>
    <row r="417" spans="2:9" x14ac:dyDescent="0.25">
      <c r="B417" s="29" t="s">
        <v>43</v>
      </c>
      <c r="C417" s="30" t="s">
        <v>50</v>
      </c>
      <c r="D417" s="30"/>
      <c r="E417" s="29" t="s">
        <v>1065</v>
      </c>
      <c r="F417" s="29" t="s">
        <v>1084</v>
      </c>
      <c r="G417" s="29" t="s">
        <v>403</v>
      </c>
      <c r="H417" s="29"/>
      <c r="I417" s="29"/>
    </row>
    <row r="418" spans="2:9" x14ac:dyDescent="0.25">
      <c r="B418" s="29" t="s">
        <v>43</v>
      </c>
      <c r="C418" s="30" t="s">
        <v>50</v>
      </c>
      <c r="D418" s="30"/>
      <c r="E418" s="29" t="s">
        <v>1065</v>
      </c>
      <c r="F418" s="29" t="s">
        <v>1085</v>
      </c>
      <c r="G418" s="29" t="s">
        <v>403</v>
      </c>
      <c r="H418" s="29"/>
      <c r="I418" s="29"/>
    </row>
    <row r="419" spans="2:9" x14ac:dyDescent="0.25">
      <c r="B419" s="29" t="s">
        <v>43</v>
      </c>
      <c r="C419" s="30" t="s">
        <v>50</v>
      </c>
      <c r="D419" s="30"/>
      <c r="E419" s="29" t="s">
        <v>1065</v>
      </c>
      <c r="F419" s="29" t="s">
        <v>1086</v>
      </c>
      <c r="G419" s="29" t="s">
        <v>403</v>
      </c>
      <c r="H419" s="29"/>
      <c r="I419" s="29"/>
    </row>
    <row r="420" spans="2:9" x14ac:dyDescent="0.25">
      <c r="B420" s="29" t="s">
        <v>43</v>
      </c>
      <c r="C420" s="30" t="s">
        <v>50</v>
      </c>
      <c r="D420" s="30"/>
      <c r="E420" s="29" t="s">
        <v>1065</v>
      </c>
      <c r="F420" s="29" t="s">
        <v>1087</v>
      </c>
      <c r="G420" s="29" t="s">
        <v>403</v>
      </c>
      <c r="H420" s="29"/>
      <c r="I420" s="29"/>
    </row>
    <row r="421" spans="2:9" x14ac:dyDescent="0.25">
      <c r="B421" s="29" t="s">
        <v>43</v>
      </c>
      <c r="C421" s="30" t="s">
        <v>50</v>
      </c>
      <c r="D421" s="30"/>
      <c r="E421" s="29" t="s">
        <v>1065</v>
      </c>
      <c r="F421" s="29" t="s">
        <v>1088</v>
      </c>
      <c r="G421" s="29" t="s">
        <v>403</v>
      </c>
      <c r="H421" s="29"/>
      <c r="I421" s="29"/>
    </row>
    <row r="422" spans="2:9" x14ac:dyDescent="0.25">
      <c r="B422" s="29" t="s">
        <v>43</v>
      </c>
      <c r="C422" s="30" t="s">
        <v>50</v>
      </c>
      <c r="D422" s="30"/>
      <c r="E422" s="29" t="s">
        <v>1065</v>
      </c>
      <c r="F422" s="29" t="s">
        <v>1089</v>
      </c>
      <c r="G422" s="29" t="s">
        <v>403</v>
      </c>
      <c r="H422" s="29"/>
      <c r="I422" s="29"/>
    </row>
    <row r="423" spans="2:9" x14ac:dyDescent="0.25">
      <c r="B423" s="29" t="s">
        <v>43</v>
      </c>
      <c r="C423" s="30" t="s">
        <v>50</v>
      </c>
      <c r="D423" s="30"/>
      <c r="E423" s="29" t="s">
        <v>1065</v>
      </c>
      <c r="F423" s="29" t="s">
        <v>1090</v>
      </c>
      <c r="G423" s="29" t="s">
        <v>403</v>
      </c>
      <c r="H423" s="29"/>
      <c r="I423" s="29"/>
    </row>
    <row r="424" spans="2:9" x14ac:dyDescent="0.25">
      <c r="B424" s="29" t="s">
        <v>43</v>
      </c>
      <c r="C424" s="30" t="s">
        <v>50</v>
      </c>
      <c r="D424" s="30"/>
      <c r="E424" s="29" t="s">
        <v>1065</v>
      </c>
      <c r="F424" s="29" t="s">
        <v>1091</v>
      </c>
      <c r="G424" s="29" t="s">
        <v>403</v>
      </c>
      <c r="H424" s="29"/>
      <c r="I424" s="29"/>
    </row>
    <row r="425" spans="2:9" x14ac:dyDescent="0.25">
      <c r="B425" s="29" t="s">
        <v>43</v>
      </c>
      <c r="C425" s="30" t="s">
        <v>50</v>
      </c>
      <c r="D425" s="30"/>
      <c r="E425" s="29" t="s">
        <v>1065</v>
      </c>
      <c r="F425" s="29" t="s">
        <v>1092</v>
      </c>
      <c r="G425" s="29" t="s">
        <v>403</v>
      </c>
      <c r="H425" s="29"/>
      <c r="I425" s="29"/>
    </row>
    <row r="426" spans="2:9" x14ac:dyDescent="0.25">
      <c r="B426" s="29" t="s">
        <v>43</v>
      </c>
      <c r="C426" s="30" t="s">
        <v>50</v>
      </c>
      <c r="D426" s="30"/>
      <c r="E426" s="29" t="s">
        <v>1065</v>
      </c>
      <c r="F426" s="29" t="s">
        <v>1093</v>
      </c>
      <c r="G426" s="29" t="s">
        <v>7</v>
      </c>
      <c r="H426" s="29"/>
      <c r="I426" s="29"/>
    </row>
    <row r="427" spans="2:9" x14ac:dyDescent="0.25">
      <c r="B427" s="29" t="s">
        <v>43</v>
      </c>
      <c r="C427" s="30" t="s">
        <v>50</v>
      </c>
      <c r="D427" s="30"/>
      <c r="E427" s="29" t="s">
        <v>1065</v>
      </c>
      <c r="F427" s="29" t="s">
        <v>1094</v>
      </c>
      <c r="G427" s="29" t="s">
        <v>7</v>
      </c>
      <c r="H427" s="29"/>
      <c r="I427" s="29"/>
    </row>
    <row r="428" spans="2:9" x14ac:dyDescent="0.25">
      <c r="B428" s="29" t="s">
        <v>43</v>
      </c>
      <c r="C428" s="30" t="s">
        <v>50</v>
      </c>
      <c r="D428" s="30"/>
      <c r="E428" s="29" t="s">
        <v>1065</v>
      </c>
      <c r="F428" s="29" t="s">
        <v>1095</v>
      </c>
      <c r="G428" s="29" t="s">
        <v>7</v>
      </c>
      <c r="H428" s="29"/>
      <c r="I428" s="29"/>
    </row>
    <row r="429" spans="2:9" x14ac:dyDescent="0.25">
      <c r="B429" s="29" t="s">
        <v>43</v>
      </c>
      <c r="C429" s="30" t="s">
        <v>50</v>
      </c>
      <c r="D429" s="30"/>
      <c r="E429" s="29" t="s">
        <v>1065</v>
      </c>
      <c r="F429" s="29" t="s">
        <v>1096</v>
      </c>
      <c r="G429" s="29" t="s">
        <v>7</v>
      </c>
      <c r="H429" s="29"/>
      <c r="I429" s="29"/>
    </row>
    <row r="430" spans="2:9" x14ac:dyDescent="0.25">
      <c r="B430" s="29" t="s">
        <v>43</v>
      </c>
      <c r="C430" s="30" t="s">
        <v>50</v>
      </c>
      <c r="D430" s="30"/>
      <c r="E430" s="29" t="s">
        <v>1065</v>
      </c>
      <c r="F430" s="29" t="s">
        <v>1097</v>
      </c>
      <c r="G430" s="29" t="s">
        <v>7</v>
      </c>
      <c r="H430" s="29"/>
      <c r="I430" s="29"/>
    </row>
    <row r="431" spans="2:9" x14ac:dyDescent="0.25">
      <c r="B431" s="29" t="s">
        <v>43</v>
      </c>
      <c r="C431" s="30" t="s">
        <v>50</v>
      </c>
      <c r="D431" s="30"/>
      <c r="E431" s="29" t="s">
        <v>1065</v>
      </c>
      <c r="F431" s="29" t="s">
        <v>1098</v>
      </c>
      <c r="G431" s="29" t="s">
        <v>7</v>
      </c>
      <c r="H431" s="29"/>
      <c r="I431" s="29"/>
    </row>
    <row r="432" spans="2:9" x14ac:dyDescent="0.25">
      <c r="B432" s="29" t="s">
        <v>43</v>
      </c>
      <c r="C432" s="30" t="s">
        <v>50</v>
      </c>
      <c r="D432" s="30"/>
      <c r="E432" s="29" t="s">
        <v>1065</v>
      </c>
      <c r="F432" s="29" t="s">
        <v>1099</v>
      </c>
      <c r="G432" s="29" t="s">
        <v>7</v>
      </c>
      <c r="H432" s="29"/>
      <c r="I432" s="29"/>
    </row>
    <row r="433" spans="2:9" x14ac:dyDescent="0.25">
      <c r="B433" s="29" t="s">
        <v>43</v>
      </c>
      <c r="C433" s="30" t="s">
        <v>50</v>
      </c>
      <c r="D433" s="30"/>
      <c r="E433" s="29" t="s">
        <v>1066</v>
      </c>
      <c r="F433" s="29" t="s">
        <v>1101</v>
      </c>
      <c r="G433" s="29" t="s">
        <v>403</v>
      </c>
      <c r="H433" s="29"/>
      <c r="I433" s="29"/>
    </row>
    <row r="434" spans="2:9" x14ac:dyDescent="0.25">
      <c r="B434" s="29" t="s">
        <v>43</v>
      </c>
      <c r="C434" s="30" t="s">
        <v>50</v>
      </c>
      <c r="D434" s="30"/>
      <c r="E434" s="29" t="s">
        <v>1066</v>
      </c>
      <c r="F434" s="29" t="s">
        <v>1102</v>
      </c>
      <c r="G434" s="29" t="s">
        <v>403</v>
      </c>
      <c r="H434" s="29"/>
      <c r="I434" s="29"/>
    </row>
    <row r="435" spans="2:9" x14ac:dyDescent="0.25">
      <c r="B435" s="29" t="s">
        <v>43</v>
      </c>
      <c r="C435" s="30" t="s">
        <v>50</v>
      </c>
      <c r="D435" s="30"/>
      <c r="E435" s="29" t="s">
        <v>1066</v>
      </c>
      <c r="F435" s="29" t="s">
        <v>1103</v>
      </c>
      <c r="G435" s="29" t="s">
        <v>403</v>
      </c>
      <c r="H435" s="29"/>
      <c r="I435" s="29"/>
    </row>
    <row r="436" spans="2:9" x14ac:dyDescent="0.25">
      <c r="B436" s="29" t="s">
        <v>43</v>
      </c>
      <c r="C436" s="30" t="s">
        <v>50</v>
      </c>
      <c r="D436" s="30"/>
      <c r="E436" s="29" t="s">
        <v>1066</v>
      </c>
      <c r="F436" s="29" t="s">
        <v>1104</v>
      </c>
      <c r="G436" s="29" t="s">
        <v>403</v>
      </c>
      <c r="H436" s="29"/>
      <c r="I436" s="29"/>
    </row>
    <row r="437" spans="2:9" x14ac:dyDescent="0.25">
      <c r="B437" s="29" t="s">
        <v>43</v>
      </c>
      <c r="C437" s="30" t="s">
        <v>50</v>
      </c>
      <c r="D437" s="30"/>
      <c r="E437" s="29" t="s">
        <v>1066</v>
      </c>
      <c r="F437" s="29" t="s">
        <v>1105</v>
      </c>
      <c r="G437" s="29" t="s">
        <v>403</v>
      </c>
      <c r="H437" s="29"/>
      <c r="I437" s="29"/>
    </row>
    <row r="438" spans="2:9" x14ac:dyDescent="0.25">
      <c r="B438" s="29" t="s">
        <v>43</v>
      </c>
      <c r="C438" s="30" t="s">
        <v>50</v>
      </c>
      <c r="D438" s="30"/>
      <c r="E438" s="29" t="s">
        <v>1066</v>
      </c>
      <c r="F438" s="29" t="s">
        <v>1106</v>
      </c>
      <c r="G438" s="29" t="s">
        <v>403</v>
      </c>
      <c r="H438" s="29"/>
      <c r="I438" s="29"/>
    </row>
    <row r="439" spans="2:9" x14ac:dyDescent="0.25">
      <c r="B439" s="29" t="s">
        <v>43</v>
      </c>
      <c r="C439" s="30" t="s">
        <v>50</v>
      </c>
      <c r="D439" s="30"/>
      <c r="E439" s="29" t="s">
        <v>1066</v>
      </c>
      <c r="F439" s="29" t="s">
        <v>1107</v>
      </c>
      <c r="G439" s="29" t="s">
        <v>403</v>
      </c>
      <c r="H439" s="29"/>
      <c r="I439" s="29"/>
    </row>
    <row r="440" spans="2:9" x14ac:dyDescent="0.25">
      <c r="B440" s="29" t="s">
        <v>43</v>
      </c>
      <c r="C440" s="30" t="s">
        <v>50</v>
      </c>
      <c r="D440" s="30"/>
      <c r="E440" s="29" t="s">
        <v>1066</v>
      </c>
      <c r="F440" s="29" t="s">
        <v>1108</v>
      </c>
      <c r="G440" s="29" t="s">
        <v>403</v>
      </c>
      <c r="H440" s="29"/>
      <c r="I440" s="29"/>
    </row>
    <row r="441" spans="2:9" x14ac:dyDescent="0.25">
      <c r="B441" s="29" t="s">
        <v>43</v>
      </c>
      <c r="C441" s="30" t="s">
        <v>50</v>
      </c>
      <c r="D441" s="30"/>
      <c r="E441" s="29" t="s">
        <v>1066</v>
      </c>
      <c r="F441" s="29" t="s">
        <v>1100</v>
      </c>
      <c r="G441" s="29" t="s">
        <v>403</v>
      </c>
      <c r="H441" s="29"/>
      <c r="I441" s="29"/>
    </row>
    <row r="442" spans="2:9" x14ac:dyDescent="0.25">
      <c r="B442" s="29" t="s">
        <v>43</v>
      </c>
      <c r="C442" s="30" t="s">
        <v>50</v>
      </c>
      <c r="D442" s="30"/>
      <c r="E442" s="29" t="s">
        <v>1066</v>
      </c>
      <c r="F442" s="29" t="s">
        <v>1109</v>
      </c>
      <c r="G442" s="29" t="s">
        <v>403</v>
      </c>
      <c r="H442" s="29"/>
      <c r="I442" s="29"/>
    </row>
    <row r="443" spans="2:9" x14ac:dyDescent="0.25">
      <c r="B443" s="29" t="s">
        <v>43</v>
      </c>
      <c r="C443" s="30" t="s">
        <v>50</v>
      </c>
      <c r="D443" s="30"/>
      <c r="E443" s="29" t="s">
        <v>1066</v>
      </c>
      <c r="F443" s="29" t="s">
        <v>1110</v>
      </c>
      <c r="G443" s="29" t="s">
        <v>403</v>
      </c>
      <c r="H443" s="29"/>
      <c r="I443" s="29"/>
    </row>
    <row r="444" spans="2:9" x14ac:dyDescent="0.25">
      <c r="B444" s="29" t="s">
        <v>43</v>
      </c>
      <c r="C444" s="30" t="s">
        <v>50</v>
      </c>
      <c r="D444" s="30"/>
      <c r="E444" s="29" t="s">
        <v>1066</v>
      </c>
      <c r="F444" s="29" t="s">
        <v>1111</v>
      </c>
      <c r="G444" s="29" t="s">
        <v>403</v>
      </c>
      <c r="H444" s="29"/>
      <c r="I444" s="29"/>
    </row>
    <row r="445" spans="2:9" x14ac:dyDescent="0.25">
      <c r="B445" s="29" t="s">
        <v>43</v>
      </c>
      <c r="C445" s="30" t="s">
        <v>50</v>
      </c>
      <c r="D445" s="30"/>
      <c r="E445" s="29" t="s">
        <v>1066</v>
      </c>
      <c r="F445" s="29" t="s">
        <v>1112</v>
      </c>
      <c r="G445" s="29" t="s">
        <v>403</v>
      </c>
      <c r="H445" s="29"/>
      <c r="I445" s="29"/>
    </row>
    <row r="446" spans="2:9" x14ac:dyDescent="0.25">
      <c r="B446" s="29" t="s">
        <v>43</v>
      </c>
      <c r="C446" s="30" t="s">
        <v>50</v>
      </c>
      <c r="D446" s="30"/>
      <c r="E446" s="29" t="s">
        <v>1066</v>
      </c>
      <c r="F446" s="29" t="s">
        <v>1113</v>
      </c>
      <c r="G446" s="29" t="s">
        <v>403</v>
      </c>
      <c r="H446" s="29"/>
      <c r="I446" s="29"/>
    </row>
    <row r="447" spans="2:9" x14ac:dyDescent="0.25">
      <c r="B447" s="29" t="s">
        <v>43</v>
      </c>
      <c r="C447" s="30" t="s">
        <v>50</v>
      </c>
      <c r="D447" s="30"/>
      <c r="E447" s="29" t="s">
        <v>1066</v>
      </c>
      <c r="F447" s="29" t="s">
        <v>1114</v>
      </c>
      <c r="G447" s="29" t="s">
        <v>403</v>
      </c>
      <c r="H447" s="29"/>
      <c r="I447" s="29"/>
    </row>
    <row r="448" spans="2:9" x14ac:dyDescent="0.25">
      <c r="B448" s="29" t="s">
        <v>43</v>
      </c>
      <c r="C448" s="30" t="s">
        <v>50</v>
      </c>
      <c r="D448" s="30"/>
      <c r="E448" s="29" t="s">
        <v>1066</v>
      </c>
      <c r="F448" s="29" t="s">
        <v>1115</v>
      </c>
      <c r="G448" s="29" t="s">
        <v>403</v>
      </c>
      <c r="H448" s="29"/>
      <c r="I448" s="29"/>
    </row>
    <row r="449" spans="2:9" x14ac:dyDescent="0.25">
      <c r="B449" s="29" t="s">
        <v>43</v>
      </c>
      <c r="C449" s="30" t="s">
        <v>50</v>
      </c>
      <c r="D449" s="30"/>
      <c r="E449" s="29" t="s">
        <v>1066</v>
      </c>
      <c r="F449" s="29" t="s">
        <v>1116</v>
      </c>
      <c r="G449" s="29" t="s">
        <v>403</v>
      </c>
      <c r="H449" s="29"/>
      <c r="I449" s="29"/>
    </row>
    <row r="450" spans="2:9" x14ac:dyDescent="0.25">
      <c r="B450" s="29" t="s">
        <v>43</v>
      </c>
      <c r="C450" s="30" t="s">
        <v>50</v>
      </c>
      <c r="D450" s="30"/>
      <c r="E450" s="29" t="s">
        <v>1066</v>
      </c>
      <c r="F450" s="29" t="s">
        <v>1117</v>
      </c>
      <c r="G450" s="29" t="s">
        <v>403</v>
      </c>
      <c r="H450" s="29"/>
      <c r="I450" s="29"/>
    </row>
    <row r="451" spans="2:9" x14ac:dyDescent="0.25">
      <c r="B451" s="29" t="s">
        <v>43</v>
      </c>
      <c r="C451" s="30" t="s">
        <v>50</v>
      </c>
      <c r="D451" s="30"/>
      <c r="E451" s="29" t="s">
        <v>1066</v>
      </c>
      <c r="F451" s="29" t="s">
        <v>1118</v>
      </c>
      <c r="G451" s="29" t="s">
        <v>403</v>
      </c>
      <c r="H451" s="29"/>
      <c r="I451" s="29"/>
    </row>
    <row r="452" spans="2:9" x14ac:dyDescent="0.25">
      <c r="B452" s="29" t="s">
        <v>43</v>
      </c>
      <c r="C452" s="30" t="s">
        <v>50</v>
      </c>
      <c r="D452" s="30"/>
      <c r="E452" s="29" t="s">
        <v>1066</v>
      </c>
      <c r="F452" s="29" t="s">
        <v>1119</v>
      </c>
      <c r="G452" s="29" t="s">
        <v>403</v>
      </c>
      <c r="H452" s="29"/>
      <c r="I452" s="29"/>
    </row>
    <row r="453" spans="2:9" x14ac:dyDescent="0.25">
      <c r="B453" s="29" t="s">
        <v>43</v>
      </c>
      <c r="C453" s="30" t="s">
        <v>50</v>
      </c>
      <c r="D453" s="30"/>
      <c r="E453" s="29" t="s">
        <v>1066</v>
      </c>
      <c r="F453" s="29" t="s">
        <v>1120</v>
      </c>
      <c r="G453" s="29" t="s">
        <v>403</v>
      </c>
      <c r="H453" s="29"/>
      <c r="I453" s="29"/>
    </row>
    <row r="454" spans="2:9" x14ac:dyDescent="0.25">
      <c r="B454" s="29" t="s">
        <v>43</v>
      </c>
      <c r="C454" s="30" t="s">
        <v>50</v>
      </c>
      <c r="D454" s="30"/>
      <c r="E454" s="29" t="s">
        <v>1066</v>
      </c>
      <c r="F454" s="29" t="s">
        <v>1121</v>
      </c>
      <c r="G454" s="29" t="s">
        <v>7</v>
      </c>
      <c r="H454" s="29"/>
      <c r="I454" s="29"/>
    </row>
    <row r="455" spans="2:9" x14ac:dyDescent="0.25">
      <c r="B455" s="29" t="s">
        <v>43</v>
      </c>
      <c r="C455" s="30" t="s">
        <v>50</v>
      </c>
      <c r="D455" s="30"/>
      <c r="E455" s="29" t="s">
        <v>1066</v>
      </c>
      <c r="F455" s="29" t="s">
        <v>1122</v>
      </c>
      <c r="G455" s="29" t="s">
        <v>7</v>
      </c>
      <c r="H455" s="29"/>
      <c r="I455" s="29"/>
    </row>
    <row r="456" spans="2:9" x14ac:dyDescent="0.25">
      <c r="B456" s="29" t="s">
        <v>43</v>
      </c>
      <c r="C456" s="30" t="s">
        <v>50</v>
      </c>
      <c r="D456" s="30"/>
      <c r="E456" s="29" t="s">
        <v>1066</v>
      </c>
      <c r="F456" s="29" t="s">
        <v>1123</v>
      </c>
      <c r="G456" s="29" t="s">
        <v>7</v>
      </c>
      <c r="H456" s="29"/>
      <c r="I456" s="29"/>
    </row>
    <row r="457" spans="2:9" x14ac:dyDescent="0.25">
      <c r="B457" s="29" t="s">
        <v>43</v>
      </c>
      <c r="C457" s="30" t="s">
        <v>50</v>
      </c>
      <c r="D457" s="30"/>
      <c r="E457" s="29" t="s">
        <v>1067</v>
      </c>
      <c r="F457" s="29" t="s">
        <v>1124</v>
      </c>
      <c r="G457" s="29" t="s">
        <v>403</v>
      </c>
      <c r="H457" s="29"/>
      <c r="I457" s="29"/>
    </row>
    <row r="458" spans="2:9" x14ac:dyDescent="0.25">
      <c r="B458" s="29" t="s">
        <v>43</v>
      </c>
      <c r="C458" s="30" t="s">
        <v>50</v>
      </c>
      <c r="D458" s="30"/>
      <c r="E458" s="29" t="s">
        <v>1067</v>
      </c>
      <c r="F458" s="29" t="s">
        <v>1125</v>
      </c>
      <c r="G458" s="29" t="s">
        <v>403</v>
      </c>
    </row>
    <row r="459" spans="2:9" x14ac:dyDescent="0.25">
      <c r="B459" s="29" t="s">
        <v>43</v>
      </c>
      <c r="C459" s="30" t="s">
        <v>50</v>
      </c>
      <c r="D459" s="30"/>
      <c r="E459" s="29" t="s">
        <v>1067</v>
      </c>
      <c r="F459" s="29" t="s">
        <v>1126</v>
      </c>
      <c r="G459" s="29" t="s">
        <v>403</v>
      </c>
    </row>
    <row r="460" spans="2:9" x14ac:dyDescent="0.25">
      <c r="B460" s="29" t="s">
        <v>43</v>
      </c>
      <c r="C460" s="30" t="s">
        <v>50</v>
      </c>
      <c r="D460" s="30"/>
      <c r="E460" s="29" t="s">
        <v>1067</v>
      </c>
      <c r="F460" s="29" t="s">
        <v>1127</v>
      </c>
      <c r="G460" s="29" t="s">
        <v>403</v>
      </c>
    </row>
    <row r="461" spans="2:9" x14ac:dyDescent="0.25">
      <c r="B461" s="29" t="s">
        <v>43</v>
      </c>
      <c r="C461" s="30" t="s">
        <v>50</v>
      </c>
      <c r="D461" s="30"/>
      <c r="E461" s="29" t="s">
        <v>1067</v>
      </c>
      <c r="F461" s="29" t="s">
        <v>1128</v>
      </c>
      <c r="G461" s="29" t="s">
        <v>403</v>
      </c>
    </row>
    <row r="462" spans="2:9" x14ac:dyDescent="0.25">
      <c r="B462" s="29" t="s">
        <v>43</v>
      </c>
      <c r="C462" s="30" t="s">
        <v>50</v>
      </c>
      <c r="D462" s="30"/>
      <c r="E462" s="29" t="s">
        <v>1067</v>
      </c>
      <c r="F462" s="29" t="s">
        <v>1129</v>
      </c>
      <c r="G462" s="29" t="s">
        <v>403</v>
      </c>
    </row>
    <row r="463" spans="2:9" x14ac:dyDescent="0.25">
      <c r="B463" s="29" t="s">
        <v>43</v>
      </c>
      <c r="C463" s="30" t="s">
        <v>50</v>
      </c>
      <c r="D463" s="30"/>
      <c r="E463" s="29" t="s">
        <v>1067</v>
      </c>
      <c r="F463" s="29" t="s">
        <v>1130</v>
      </c>
      <c r="G463" s="29" t="s">
        <v>403</v>
      </c>
    </row>
    <row r="464" spans="2:9" x14ac:dyDescent="0.25">
      <c r="B464" s="29" t="s">
        <v>43</v>
      </c>
      <c r="C464" s="30" t="s">
        <v>50</v>
      </c>
      <c r="D464" s="30"/>
      <c r="E464" s="29" t="s">
        <v>1067</v>
      </c>
      <c r="F464" s="29" t="s">
        <v>1131</v>
      </c>
      <c r="G464" s="29" t="s">
        <v>403</v>
      </c>
    </row>
    <row r="465" spans="2:7" x14ac:dyDescent="0.25">
      <c r="B465" s="29" t="s">
        <v>43</v>
      </c>
      <c r="C465" s="30" t="s">
        <v>50</v>
      </c>
      <c r="D465" s="30"/>
      <c r="E465" s="29" t="s">
        <v>1067</v>
      </c>
      <c r="F465" s="29" t="s">
        <v>1132</v>
      </c>
      <c r="G465" s="29" t="s">
        <v>403</v>
      </c>
    </row>
    <row r="466" spans="2:7" x14ac:dyDescent="0.25">
      <c r="B466" s="29" t="s">
        <v>43</v>
      </c>
      <c r="C466" s="30" t="s">
        <v>50</v>
      </c>
      <c r="D466" s="30"/>
      <c r="E466" s="29" t="s">
        <v>1067</v>
      </c>
      <c r="F466" s="29" t="s">
        <v>1133</v>
      </c>
      <c r="G466" s="29" t="s">
        <v>403</v>
      </c>
    </row>
    <row r="467" spans="2:7" x14ac:dyDescent="0.25">
      <c r="B467" s="29" t="s">
        <v>43</v>
      </c>
      <c r="C467" s="30" t="s">
        <v>50</v>
      </c>
      <c r="D467" s="30"/>
      <c r="E467" s="29" t="s">
        <v>1067</v>
      </c>
      <c r="F467" s="29" t="s">
        <v>1134</v>
      </c>
      <c r="G467" s="29" t="s">
        <v>403</v>
      </c>
    </row>
    <row r="468" spans="2:7" x14ac:dyDescent="0.25">
      <c r="B468" s="29" t="s">
        <v>43</v>
      </c>
      <c r="C468" s="30" t="s">
        <v>50</v>
      </c>
      <c r="D468" s="30"/>
      <c r="E468" s="29" t="s">
        <v>1067</v>
      </c>
      <c r="F468" s="29" t="s">
        <v>1135</v>
      </c>
      <c r="G468" s="29" t="s">
        <v>403</v>
      </c>
    </row>
    <row r="469" spans="2:7" x14ac:dyDescent="0.25">
      <c r="B469" s="29" t="s">
        <v>43</v>
      </c>
      <c r="C469" s="30" t="s">
        <v>50</v>
      </c>
      <c r="D469" s="30"/>
      <c r="E469" s="29" t="s">
        <v>1067</v>
      </c>
      <c r="F469" s="29" t="s">
        <v>1136</v>
      </c>
      <c r="G469" s="29" t="s">
        <v>403</v>
      </c>
    </row>
    <row r="470" spans="2:7" x14ac:dyDescent="0.25">
      <c r="B470" s="29" t="s">
        <v>43</v>
      </c>
      <c r="C470" s="30" t="s">
        <v>50</v>
      </c>
      <c r="D470" s="30"/>
      <c r="E470" s="29" t="s">
        <v>1067</v>
      </c>
      <c r="F470" s="29" t="s">
        <v>1137</v>
      </c>
      <c r="G470" s="29" t="s">
        <v>403</v>
      </c>
    </row>
    <row r="471" spans="2:7" x14ac:dyDescent="0.25">
      <c r="B471" s="29" t="s">
        <v>43</v>
      </c>
      <c r="C471" s="30" t="s">
        <v>50</v>
      </c>
      <c r="D471" s="30"/>
      <c r="E471" s="29" t="s">
        <v>1067</v>
      </c>
      <c r="F471" s="29" t="s">
        <v>1138</v>
      </c>
      <c r="G471" s="29" t="s">
        <v>403</v>
      </c>
    </row>
    <row r="472" spans="2:7" x14ac:dyDescent="0.25">
      <c r="B472" s="29" t="s">
        <v>43</v>
      </c>
      <c r="C472" s="30" t="s">
        <v>50</v>
      </c>
      <c r="D472" s="30"/>
      <c r="E472" s="29" t="s">
        <v>1067</v>
      </c>
      <c r="F472" s="29" t="s">
        <v>1139</v>
      </c>
      <c r="G472" s="29" t="s">
        <v>403</v>
      </c>
    </row>
    <row r="473" spans="2:7" x14ac:dyDescent="0.25">
      <c r="B473" s="29" t="s">
        <v>43</v>
      </c>
      <c r="C473" s="30" t="s">
        <v>50</v>
      </c>
      <c r="D473" s="30"/>
      <c r="E473" s="29" t="s">
        <v>1067</v>
      </c>
      <c r="F473" s="29" t="s">
        <v>1140</v>
      </c>
      <c r="G473" s="29" t="s">
        <v>403</v>
      </c>
    </row>
    <row r="474" spans="2:7" x14ac:dyDescent="0.25">
      <c r="B474" s="29" t="s">
        <v>43</v>
      </c>
      <c r="C474" s="30" t="s">
        <v>50</v>
      </c>
      <c r="D474" s="30"/>
      <c r="E474" s="29" t="s">
        <v>1067</v>
      </c>
      <c r="F474" s="29" t="s">
        <v>1141</v>
      </c>
      <c r="G474" s="29" t="s">
        <v>7</v>
      </c>
    </row>
    <row r="475" spans="2:7" x14ac:dyDescent="0.25">
      <c r="B475" s="29" t="s">
        <v>43</v>
      </c>
      <c r="C475" s="30" t="s">
        <v>50</v>
      </c>
      <c r="D475" s="30"/>
      <c r="E475" s="29" t="s">
        <v>1067</v>
      </c>
      <c r="F475" s="29" t="s">
        <v>1142</v>
      </c>
      <c r="G475" s="29" t="s">
        <v>7</v>
      </c>
    </row>
    <row r="476" spans="2:7" x14ac:dyDescent="0.25">
      <c r="B476" s="29" t="s">
        <v>43</v>
      </c>
      <c r="C476" s="30" t="s">
        <v>50</v>
      </c>
      <c r="D476" s="30"/>
      <c r="E476" s="29" t="s">
        <v>1067</v>
      </c>
      <c r="F476" s="29" t="s">
        <v>1143</v>
      </c>
      <c r="G476" s="29" t="s">
        <v>7</v>
      </c>
    </row>
    <row r="477" spans="2:7" x14ac:dyDescent="0.25">
      <c r="B477" s="29" t="s">
        <v>43</v>
      </c>
      <c r="C477" s="30" t="s">
        <v>50</v>
      </c>
      <c r="D477" s="30"/>
      <c r="E477" s="29" t="s">
        <v>1067</v>
      </c>
      <c r="F477" s="29" t="s">
        <v>1144</v>
      </c>
      <c r="G477" s="29" t="s">
        <v>7</v>
      </c>
    </row>
    <row r="478" spans="2:7" x14ac:dyDescent="0.25">
      <c r="B478" s="29" t="s">
        <v>43</v>
      </c>
      <c r="C478" s="30" t="s">
        <v>50</v>
      </c>
      <c r="D478" s="30"/>
      <c r="E478" s="29" t="s">
        <v>1067</v>
      </c>
      <c r="F478" s="29" t="s">
        <v>1145</v>
      </c>
      <c r="G478" s="29" t="s">
        <v>7</v>
      </c>
    </row>
    <row r="479" spans="2:7" x14ac:dyDescent="0.25">
      <c r="B479" s="29" t="s">
        <v>43</v>
      </c>
      <c r="C479" s="30" t="s">
        <v>50</v>
      </c>
      <c r="D479" s="30"/>
      <c r="E479" s="29" t="s">
        <v>1067</v>
      </c>
      <c r="F479" s="29" t="s">
        <v>1146</v>
      </c>
      <c r="G479" s="29" t="s">
        <v>7</v>
      </c>
    </row>
    <row r="480" spans="2:7" x14ac:dyDescent="0.25">
      <c r="B480" s="29" t="s">
        <v>43</v>
      </c>
      <c r="C480" s="30" t="s">
        <v>50</v>
      </c>
      <c r="D480" s="30"/>
      <c r="E480" s="29" t="s">
        <v>1067</v>
      </c>
      <c r="F480" s="29" t="s">
        <v>1147</v>
      </c>
      <c r="G480" s="29" t="s">
        <v>7</v>
      </c>
    </row>
    <row r="481" spans="1:7" x14ac:dyDescent="0.25">
      <c r="B481" s="29" t="s">
        <v>43</v>
      </c>
      <c r="C481" s="30" t="s">
        <v>50</v>
      </c>
      <c r="D481" s="30"/>
      <c r="E481" s="29" t="s">
        <v>1067</v>
      </c>
      <c r="F481" s="29" t="s">
        <v>1148</v>
      </c>
      <c r="G481" s="29" t="s">
        <v>7</v>
      </c>
    </row>
    <row r="483" spans="1:7" x14ac:dyDescent="0.25">
      <c r="B483" s="33" t="s">
        <v>1045</v>
      </c>
      <c r="C483" t="str">
        <f>'Žádost o NFP'!D192</f>
        <v>2.1 Zvýšení atraktivnosti kulturního a přírodního dědictví pro obyvatele a návštěvníky přeshraničního regionu</v>
      </c>
    </row>
    <row r="484" spans="1:7" x14ac:dyDescent="0.25">
      <c r="B484" s="34" t="s">
        <v>1047</v>
      </c>
    </row>
    <row r="485" spans="1:7" x14ac:dyDescent="0.25">
      <c r="B485" t="s">
        <v>1403</v>
      </c>
    </row>
    <row r="486" spans="1:7" x14ac:dyDescent="0.25">
      <c r="B486" t="s">
        <v>1404</v>
      </c>
    </row>
    <row r="487" spans="1:7" x14ac:dyDescent="0.25">
      <c r="A487" s="35">
        <v>1</v>
      </c>
      <c r="B487" t="s">
        <v>1427</v>
      </c>
      <c r="D487" t="b">
        <f>EXACT(B487,E487)</f>
        <v>1</v>
      </c>
      <c r="E487" s="29" t="s">
        <v>1427</v>
      </c>
      <c r="F487" s="29" t="s">
        <v>1428</v>
      </c>
      <c r="G487" s="152" t="s">
        <v>1150</v>
      </c>
    </row>
    <row r="488" spans="1:7" x14ac:dyDescent="0.25">
      <c r="A488" s="35">
        <v>2</v>
      </c>
      <c r="B488" t="s">
        <v>1319</v>
      </c>
      <c r="D488" t="b">
        <f t="shared" ref="D488:D523" si="0">EXACT(B488,E488)</f>
        <v>1</v>
      </c>
      <c r="E488" s="29" t="s">
        <v>1319</v>
      </c>
      <c r="F488" s="29" t="s">
        <v>1428</v>
      </c>
      <c r="G488" s="152" t="s">
        <v>1150</v>
      </c>
    </row>
    <row r="489" spans="1:7" x14ac:dyDescent="0.25">
      <c r="A489" s="35">
        <v>3</v>
      </c>
      <c r="B489" t="s">
        <v>1320</v>
      </c>
      <c r="D489" t="b">
        <f t="shared" si="0"/>
        <v>1</v>
      </c>
      <c r="E489" s="29" t="s">
        <v>1320</v>
      </c>
      <c r="F489" s="29" t="s">
        <v>1428</v>
      </c>
      <c r="G489" s="152" t="s">
        <v>1150</v>
      </c>
    </row>
    <row r="490" spans="1:7" x14ac:dyDescent="0.25">
      <c r="A490" s="35">
        <v>4</v>
      </c>
      <c r="B490" t="s">
        <v>1321</v>
      </c>
      <c r="D490" t="b">
        <f t="shared" si="0"/>
        <v>1</v>
      </c>
      <c r="E490" s="29" t="s">
        <v>1321</v>
      </c>
      <c r="F490" s="29" t="s">
        <v>1428</v>
      </c>
      <c r="G490" s="152" t="s">
        <v>1150</v>
      </c>
    </row>
    <row r="491" spans="1:7" x14ac:dyDescent="0.25">
      <c r="A491" s="35">
        <v>5</v>
      </c>
      <c r="B491" t="s">
        <v>1322</v>
      </c>
      <c r="D491" t="b">
        <f t="shared" si="0"/>
        <v>1</v>
      </c>
      <c r="E491" s="29" t="s">
        <v>1322</v>
      </c>
      <c r="F491" s="29" t="s">
        <v>1428</v>
      </c>
      <c r="G491" s="152" t="s">
        <v>1150</v>
      </c>
    </row>
    <row r="492" spans="1:7" x14ac:dyDescent="0.25">
      <c r="A492" s="35">
        <v>6</v>
      </c>
      <c r="B492" t="s">
        <v>1323</v>
      </c>
      <c r="D492" t="b">
        <f t="shared" si="0"/>
        <v>1</v>
      </c>
      <c r="E492" s="29" t="s">
        <v>1323</v>
      </c>
      <c r="F492" s="29" t="s">
        <v>1428</v>
      </c>
      <c r="G492" s="152" t="s">
        <v>1150</v>
      </c>
    </row>
    <row r="493" spans="1:7" x14ac:dyDescent="0.25">
      <c r="A493" s="35">
        <v>7</v>
      </c>
      <c r="B493" t="s">
        <v>1324</v>
      </c>
      <c r="D493" t="b">
        <f t="shared" si="0"/>
        <v>1</v>
      </c>
      <c r="E493" s="29" t="s">
        <v>1324</v>
      </c>
      <c r="F493" s="29" t="s">
        <v>7</v>
      </c>
      <c r="G493" s="29" t="s">
        <v>7</v>
      </c>
    </row>
    <row r="494" spans="1:7" x14ac:dyDescent="0.25">
      <c r="A494" s="35">
        <v>8</v>
      </c>
      <c r="B494" t="s">
        <v>1325</v>
      </c>
      <c r="D494" t="b">
        <f t="shared" si="0"/>
        <v>1</v>
      </c>
      <c r="E494" s="29" t="s">
        <v>1325</v>
      </c>
      <c r="F494" s="29" t="s">
        <v>7</v>
      </c>
      <c r="G494" s="29" t="s">
        <v>7</v>
      </c>
    </row>
    <row r="495" spans="1:7" x14ac:dyDescent="0.25">
      <c r="A495" s="35">
        <v>9</v>
      </c>
      <c r="B495" t="s">
        <v>1326</v>
      </c>
      <c r="D495" t="b">
        <f t="shared" si="0"/>
        <v>1</v>
      </c>
      <c r="E495" s="29" t="s">
        <v>1326</v>
      </c>
      <c r="F495" s="29" t="s">
        <v>7</v>
      </c>
      <c r="G495" s="29" t="s">
        <v>7</v>
      </c>
    </row>
    <row r="496" spans="1:7" x14ac:dyDescent="0.25">
      <c r="A496" s="35">
        <v>10</v>
      </c>
      <c r="B496" t="s">
        <v>1327</v>
      </c>
      <c r="D496" t="b">
        <f t="shared" si="0"/>
        <v>1</v>
      </c>
      <c r="E496" s="29" t="s">
        <v>1327</v>
      </c>
      <c r="F496" s="29" t="s">
        <v>7</v>
      </c>
      <c r="G496" s="29" t="s">
        <v>7</v>
      </c>
    </row>
    <row r="497" spans="1:7" x14ac:dyDescent="0.25">
      <c r="A497" s="35">
        <v>11</v>
      </c>
      <c r="B497" t="s">
        <v>1328</v>
      </c>
      <c r="D497" t="b">
        <f t="shared" si="0"/>
        <v>1</v>
      </c>
      <c r="E497" s="29" t="s">
        <v>1328</v>
      </c>
      <c r="F497" s="29" t="s">
        <v>7</v>
      </c>
      <c r="G497" s="29" t="s">
        <v>7</v>
      </c>
    </row>
    <row r="498" spans="1:7" x14ac:dyDescent="0.25">
      <c r="A498" s="35">
        <v>12</v>
      </c>
      <c r="B498" t="s">
        <v>1329</v>
      </c>
      <c r="D498" t="b">
        <f t="shared" si="0"/>
        <v>1</v>
      </c>
      <c r="E498" s="29" t="s">
        <v>1329</v>
      </c>
      <c r="F498" s="29" t="s">
        <v>7</v>
      </c>
      <c r="G498" s="29" t="s">
        <v>7</v>
      </c>
    </row>
    <row r="499" spans="1:7" x14ac:dyDescent="0.25">
      <c r="A499" s="35">
        <v>13</v>
      </c>
      <c r="B499" t="s">
        <v>1330</v>
      </c>
      <c r="D499" t="b">
        <f t="shared" si="0"/>
        <v>1</v>
      </c>
      <c r="E499" s="29" t="s">
        <v>1330</v>
      </c>
      <c r="F499" s="29" t="s">
        <v>1428</v>
      </c>
      <c r="G499" s="152" t="s">
        <v>1150</v>
      </c>
    </row>
    <row r="500" spans="1:7" x14ac:dyDescent="0.25">
      <c r="A500" s="35">
        <v>14</v>
      </c>
      <c r="B500" t="s">
        <v>1331</v>
      </c>
      <c r="D500" t="b">
        <f t="shared" si="0"/>
        <v>1</v>
      </c>
      <c r="E500" s="29" t="s">
        <v>1331</v>
      </c>
      <c r="F500" s="29" t="s">
        <v>1428</v>
      </c>
      <c r="G500" s="152" t="s">
        <v>1150</v>
      </c>
    </row>
    <row r="501" spans="1:7" x14ac:dyDescent="0.25">
      <c r="A501" s="35">
        <v>15</v>
      </c>
      <c r="B501" t="s">
        <v>1332</v>
      </c>
      <c r="D501" t="b">
        <f t="shared" si="0"/>
        <v>1</v>
      </c>
      <c r="E501" s="29" t="s">
        <v>1332</v>
      </c>
      <c r="F501" s="29" t="s">
        <v>1428</v>
      </c>
      <c r="G501" s="152" t="s">
        <v>1150</v>
      </c>
    </row>
    <row r="502" spans="1:7" x14ac:dyDescent="0.25">
      <c r="A502" s="35">
        <v>16</v>
      </c>
      <c r="B502" t="s">
        <v>1333</v>
      </c>
      <c r="D502" t="b">
        <f t="shared" si="0"/>
        <v>1</v>
      </c>
      <c r="E502" s="29" t="s">
        <v>1333</v>
      </c>
      <c r="F502" s="29" t="s">
        <v>1428</v>
      </c>
      <c r="G502" s="152" t="s">
        <v>1150</v>
      </c>
    </row>
    <row r="503" spans="1:7" x14ac:dyDescent="0.25">
      <c r="A503" s="35">
        <v>17</v>
      </c>
      <c r="B503" t="s">
        <v>1337</v>
      </c>
      <c r="D503" t="b">
        <f t="shared" si="0"/>
        <v>1</v>
      </c>
      <c r="E503" s="29" t="s">
        <v>1337</v>
      </c>
      <c r="F503" s="29" t="s">
        <v>1428</v>
      </c>
      <c r="G503" s="152" t="s">
        <v>1150</v>
      </c>
    </row>
    <row r="504" spans="1:7" x14ac:dyDescent="0.25">
      <c r="A504" s="35">
        <v>18</v>
      </c>
      <c r="B504" t="s">
        <v>1335</v>
      </c>
      <c r="D504" t="b">
        <f t="shared" si="0"/>
        <v>1</v>
      </c>
      <c r="E504" s="29" t="s">
        <v>1335</v>
      </c>
      <c r="F504" s="29" t="s">
        <v>7</v>
      </c>
      <c r="G504" s="29" t="s">
        <v>7</v>
      </c>
    </row>
    <row r="505" spans="1:7" x14ac:dyDescent="0.25">
      <c r="A505" s="35">
        <v>19</v>
      </c>
      <c r="B505" t="s">
        <v>1334</v>
      </c>
      <c r="D505" t="b">
        <f t="shared" si="0"/>
        <v>1</v>
      </c>
      <c r="E505" s="29" t="s">
        <v>1334</v>
      </c>
      <c r="F505" s="29" t="s">
        <v>7</v>
      </c>
      <c r="G505" s="29" t="s">
        <v>7</v>
      </c>
    </row>
    <row r="506" spans="1:7" x14ac:dyDescent="0.25">
      <c r="A506" s="35">
        <v>20</v>
      </c>
      <c r="B506" t="s">
        <v>1338</v>
      </c>
      <c r="D506" t="b">
        <f t="shared" si="0"/>
        <v>1</v>
      </c>
      <c r="E506" s="29" t="s">
        <v>1338</v>
      </c>
      <c r="F506" s="29" t="s">
        <v>7</v>
      </c>
      <c r="G506" s="29" t="s">
        <v>7</v>
      </c>
    </row>
    <row r="507" spans="1:7" x14ac:dyDescent="0.25">
      <c r="A507" s="35">
        <v>21</v>
      </c>
      <c r="B507" t="s">
        <v>1339</v>
      </c>
      <c r="D507" t="b">
        <f t="shared" si="0"/>
        <v>1</v>
      </c>
      <c r="E507" s="29" t="s">
        <v>1339</v>
      </c>
      <c r="F507" s="29" t="s">
        <v>7</v>
      </c>
      <c r="G507" s="29" t="s">
        <v>7</v>
      </c>
    </row>
    <row r="508" spans="1:7" x14ac:dyDescent="0.25">
      <c r="A508" s="35">
        <v>22</v>
      </c>
      <c r="B508" t="s">
        <v>1336</v>
      </c>
      <c r="D508" t="b">
        <f t="shared" si="0"/>
        <v>1</v>
      </c>
      <c r="E508" s="29" t="s">
        <v>1336</v>
      </c>
      <c r="F508" s="29" t="s">
        <v>7</v>
      </c>
      <c r="G508" s="29" t="s">
        <v>7</v>
      </c>
    </row>
    <row r="509" spans="1:7" x14ac:dyDescent="0.25">
      <c r="A509" s="35">
        <v>23</v>
      </c>
      <c r="B509" t="s">
        <v>1340</v>
      </c>
      <c r="D509" t="b">
        <f t="shared" si="0"/>
        <v>1</v>
      </c>
      <c r="E509" s="29" t="s">
        <v>1340</v>
      </c>
      <c r="F509" s="29" t="s">
        <v>7</v>
      </c>
      <c r="G509" s="29" t="s">
        <v>7</v>
      </c>
    </row>
    <row r="510" spans="1:7" x14ac:dyDescent="0.25">
      <c r="A510" s="35">
        <v>24</v>
      </c>
      <c r="B510" t="s">
        <v>1406</v>
      </c>
      <c r="D510" t="b">
        <f t="shared" si="0"/>
        <v>1</v>
      </c>
      <c r="E510" s="29" t="s">
        <v>1406</v>
      </c>
      <c r="F510" s="29" t="s">
        <v>7</v>
      </c>
      <c r="G510" s="29" t="s">
        <v>7</v>
      </c>
    </row>
    <row r="511" spans="1:7" x14ac:dyDescent="0.25">
      <c r="A511" s="35">
        <v>25</v>
      </c>
      <c r="B511" t="s">
        <v>1405</v>
      </c>
      <c r="D511" t="b">
        <f t="shared" si="0"/>
        <v>1</v>
      </c>
      <c r="E511" s="29" t="s">
        <v>1405</v>
      </c>
      <c r="F511" s="29" t="s">
        <v>7</v>
      </c>
      <c r="G511" s="29" t="s">
        <v>7</v>
      </c>
    </row>
    <row r="512" spans="1:7" x14ac:dyDescent="0.25">
      <c r="A512" s="35">
        <v>26</v>
      </c>
      <c r="B512" t="s">
        <v>1341</v>
      </c>
      <c r="D512" t="b">
        <f t="shared" si="0"/>
        <v>1</v>
      </c>
      <c r="E512" s="29" t="s">
        <v>1341</v>
      </c>
      <c r="F512" s="29" t="s">
        <v>1429</v>
      </c>
      <c r="G512" s="152" t="s">
        <v>1151</v>
      </c>
    </row>
    <row r="513" spans="1:7" x14ac:dyDescent="0.25">
      <c r="A513" s="35">
        <v>27</v>
      </c>
      <c r="B513" t="s">
        <v>1342</v>
      </c>
      <c r="D513" t="b">
        <f t="shared" si="0"/>
        <v>1</v>
      </c>
      <c r="E513" s="29" t="s">
        <v>1342</v>
      </c>
      <c r="F513" s="29" t="s">
        <v>1429</v>
      </c>
      <c r="G513" s="152" t="s">
        <v>1151</v>
      </c>
    </row>
    <row r="514" spans="1:7" x14ac:dyDescent="0.25">
      <c r="A514" s="35">
        <v>28</v>
      </c>
      <c r="B514" t="s">
        <v>1343</v>
      </c>
      <c r="D514" t="b">
        <f t="shared" si="0"/>
        <v>1</v>
      </c>
      <c r="E514" s="29" t="s">
        <v>1343</v>
      </c>
      <c r="F514" s="29" t="s">
        <v>7</v>
      </c>
      <c r="G514" s="29" t="s">
        <v>7</v>
      </c>
    </row>
    <row r="515" spans="1:7" x14ac:dyDescent="0.25">
      <c r="A515" s="35">
        <v>29</v>
      </c>
      <c r="B515" t="s">
        <v>1344</v>
      </c>
      <c r="D515" t="b">
        <f t="shared" si="0"/>
        <v>1</v>
      </c>
      <c r="E515" s="29" t="s">
        <v>1344</v>
      </c>
      <c r="F515" s="29" t="s">
        <v>7</v>
      </c>
      <c r="G515" s="29" t="s">
        <v>7</v>
      </c>
    </row>
    <row r="516" spans="1:7" x14ac:dyDescent="0.25">
      <c r="A516" s="35">
        <v>30</v>
      </c>
      <c r="B516" t="s">
        <v>1345</v>
      </c>
      <c r="D516" t="b">
        <f t="shared" si="0"/>
        <v>1</v>
      </c>
      <c r="E516" s="29" t="s">
        <v>1345</v>
      </c>
      <c r="F516" s="29" t="s">
        <v>7</v>
      </c>
      <c r="G516" s="29" t="s">
        <v>7</v>
      </c>
    </row>
    <row r="517" spans="1:7" x14ac:dyDescent="0.25">
      <c r="A517" s="35">
        <v>31</v>
      </c>
      <c r="B517" t="s">
        <v>1346</v>
      </c>
      <c r="D517" t="b">
        <f t="shared" si="0"/>
        <v>1</v>
      </c>
      <c r="E517" s="29" t="s">
        <v>1346</v>
      </c>
      <c r="F517" s="29" t="s">
        <v>7</v>
      </c>
      <c r="G517" s="29" t="s">
        <v>7</v>
      </c>
    </row>
    <row r="518" spans="1:7" x14ac:dyDescent="0.25">
      <c r="A518" s="35">
        <v>32</v>
      </c>
      <c r="B518" t="s">
        <v>1347</v>
      </c>
      <c r="D518" t="b">
        <f t="shared" si="0"/>
        <v>1</v>
      </c>
      <c r="E518" s="29" t="s">
        <v>1347</v>
      </c>
      <c r="F518" s="29" t="s">
        <v>7</v>
      </c>
      <c r="G518" s="29" t="s">
        <v>7</v>
      </c>
    </row>
    <row r="519" spans="1:7" x14ac:dyDescent="0.25">
      <c r="A519" s="35">
        <v>33</v>
      </c>
      <c r="B519" t="s">
        <v>1348</v>
      </c>
      <c r="D519" t="b">
        <f t="shared" si="0"/>
        <v>1</v>
      </c>
      <c r="E519" s="29" t="s">
        <v>1348</v>
      </c>
      <c r="F519" s="29" t="s">
        <v>7</v>
      </c>
      <c r="G519" s="29" t="s">
        <v>7</v>
      </c>
    </row>
    <row r="520" spans="1:7" x14ac:dyDescent="0.25">
      <c r="A520" s="35">
        <v>34</v>
      </c>
      <c r="B520" t="s">
        <v>1349</v>
      </c>
      <c r="D520" t="b">
        <f t="shared" si="0"/>
        <v>1</v>
      </c>
      <c r="E520" s="29" t="s">
        <v>1349</v>
      </c>
      <c r="F520" s="29" t="s">
        <v>7</v>
      </c>
      <c r="G520" s="29" t="s">
        <v>7</v>
      </c>
    </row>
    <row r="521" spans="1:7" x14ac:dyDescent="0.25">
      <c r="A521" s="35">
        <v>35</v>
      </c>
      <c r="B521" t="s">
        <v>1350</v>
      </c>
      <c r="D521" t="b">
        <f t="shared" si="0"/>
        <v>1</v>
      </c>
      <c r="E521" s="29" t="s">
        <v>1350</v>
      </c>
      <c r="F521" s="29" t="s">
        <v>7</v>
      </c>
      <c r="G521" s="29" t="s">
        <v>7</v>
      </c>
    </row>
    <row r="522" spans="1:7" x14ac:dyDescent="0.25">
      <c r="A522" s="35">
        <v>36</v>
      </c>
      <c r="B522" t="s">
        <v>1407</v>
      </c>
      <c r="D522" t="b">
        <f t="shared" si="0"/>
        <v>1</v>
      </c>
      <c r="E522" s="29" t="s">
        <v>1407</v>
      </c>
      <c r="F522" s="29" t="s">
        <v>7</v>
      </c>
      <c r="G522" s="29" t="s">
        <v>7</v>
      </c>
    </row>
    <row r="523" spans="1:7" x14ac:dyDescent="0.25">
      <c r="A523" s="35">
        <v>37</v>
      </c>
      <c r="B523" t="s">
        <v>1351</v>
      </c>
      <c r="D523" t="b">
        <f t="shared" si="0"/>
        <v>1</v>
      </c>
      <c r="E523" s="29" t="s">
        <v>1351</v>
      </c>
      <c r="F523" s="29" t="s">
        <v>7</v>
      </c>
      <c r="G523" s="29" t="s">
        <v>7</v>
      </c>
    </row>
    <row r="524" spans="1:7" x14ac:dyDescent="0.25">
      <c r="A524" s="35">
        <v>38</v>
      </c>
      <c r="D524" t="b">
        <f t="shared" ref="D524:D533" si="1">EXACT(B534,E524)</f>
        <v>0</v>
      </c>
      <c r="E524" s="29" t="s">
        <v>865</v>
      </c>
      <c r="F524" s="29" t="s">
        <v>282</v>
      </c>
      <c r="G524" s="152" t="s">
        <v>1151</v>
      </c>
    </row>
    <row r="525" spans="1:7" x14ac:dyDescent="0.25">
      <c r="A525" s="35">
        <v>39</v>
      </c>
      <c r="D525" t="b">
        <f t="shared" si="1"/>
        <v>0</v>
      </c>
      <c r="E525" s="29" t="s">
        <v>866</v>
      </c>
      <c r="F525" s="29" t="s">
        <v>282</v>
      </c>
      <c r="G525" s="152" t="s">
        <v>1151</v>
      </c>
    </row>
    <row r="526" spans="1:7" x14ac:dyDescent="0.25">
      <c r="A526" s="35">
        <v>40</v>
      </c>
      <c r="D526" t="b">
        <f t="shared" si="1"/>
        <v>0</v>
      </c>
      <c r="E526" s="29" t="s">
        <v>867</v>
      </c>
      <c r="F526" s="29" t="s">
        <v>282</v>
      </c>
      <c r="G526" s="152" t="s">
        <v>1151</v>
      </c>
    </row>
    <row r="527" spans="1:7" x14ac:dyDescent="0.25">
      <c r="A527" s="35">
        <v>41</v>
      </c>
      <c r="D527" t="b">
        <f t="shared" si="1"/>
        <v>0</v>
      </c>
      <c r="E527" s="29" t="s">
        <v>868</v>
      </c>
      <c r="F527" s="29" t="s">
        <v>7</v>
      </c>
      <c r="G527" s="29" t="s">
        <v>7</v>
      </c>
    </row>
    <row r="528" spans="1:7" x14ac:dyDescent="0.25">
      <c r="A528" s="35">
        <v>42</v>
      </c>
      <c r="D528" t="b">
        <f t="shared" si="1"/>
        <v>0</v>
      </c>
      <c r="E528" s="29" t="s">
        <v>869</v>
      </c>
      <c r="F528" s="29" t="s">
        <v>7</v>
      </c>
      <c r="G528" s="29" t="s">
        <v>7</v>
      </c>
    </row>
    <row r="529" spans="1:7" x14ac:dyDescent="0.25">
      <c r="A529" s="35">
        <v>43</v>
      </c>
      <c r="D529" t="b">
        <f t="shared" si="1"/>
        <v>0</v>
      </c>
      <c r="E529" s="29" t="s">
        <v>870</v>
      </c>
      <c r="F529" s="29" t="s">
        <v>7</v>
      </c>
      <c r="G529" s="29" t="s">
        <v>7</v>
      </c>
    </row>
    <row r="530" spans="1:7" x14ac:dyDescent="0.25">
      <c r="A530" s="35">
        <v>44</v>
      </c>
      <c r="D530" t="b">
        <f t="shared" si="1"/>
        <v>0</v>
      </c>
      <c r="E530" s="29" t="s">
        <v>871</v>
      </c>
      <c r="F530" s="29" t="s">
        <v>7</v>
      </c>
      <c r="G530" s="29" t="s">
        <v>7</v>
      </c>
    </row>
    <row r="531" spans="1:7" x14ac:dyDescent="0.25">
      <c r="A531" s="35">
        <v>45</v>
      </c>
      <c r="D531" t="b">
        <f t="shared" si="1"/>
        <v>0</v>
      </c>
      <c r="E531" s="29" t="s">
        <v>872</v>
      </c>
      <c r="F531" s="29" t="s">
        <v>7</v>
      </c>
      <c r="G531" s="29" t="s">
        <v>7</v>
      </c>
    </row>
    <row r="532" spans="1:7" x14ac:dyDescent="0.25">
      <c r="A532" s="35">
        <v>46</v>
      </c>
      <c r="D532" t="b">
        <f t="shared" si="1"/>
        <v>0</v>
      </c>
      <c r="E532" s="29" t="s">
        <v>873</v>
      </c>
      <c r="F532" s="29" t="s">
        <v>7</v>
      </c>
      <c r="G532" s="29" t="s">
        <v>7</v>
      </c>
    </row>
    <row r="533" spans="1:7" x14ac:dyDescent="0.25">
      <c r="A533" s="35">
        <v>47</v>
      </c>
      <c r="D533" t="b">
        <f t="shared" si="1"/>
        <v>0</v>
      </c>
      <c r="E533" s="29" t="s">
        <v>874</v>
      </c>
      <c r="F533" s="29" t="s">
        <v>7</v>
      </c>
      <c r="G533" s="29" t="s">
        <v>7</v>
      </c>
    </row>
    <row r="534" spans="1:7" x14ac:dyDescent="0.25">
      <c r="A534" s="35">
        <v>48</v>
      </c>
      <c r="B534" t="s">
        <v>1352</v>
      </c>
      <c r="D534" t="b">
        <f>EXACT(B534,E534)</f>
        <v>1</v>
      </c>
      <c r="E534" s="29" t="s">
        <v>1352</v>
      </c>
      <c r="F534" s="29" t="s">
        <v>1430</v>
      </c>
      <c r="G534" s="152" t="s">
        <v>1150</v>
      </c>
    </row>
    <row r="535" spans="1:7" x14ac:dyDescent="0.25">
      <c r="A535" s="35">
        <v>49</v>
      </c>
      <c r="B535" t="s">
        <v>1353</v>
      </c>
      <c r="D535" t="b">
        <f t="shared" ref="D535:D557" si="2">EXACT(B535,E535)</f>
        <v>1</v>
      </c>
      <c r="E535" s="29" t="s">
        <v>1353</v>
      </c>
      <c r="F535" s="29" t="s">
        <v>1430</v>
      </c>
      <c r="G535" s="152" t="s">
        <v>1150</v>
      </c>
    </row>
    <row r="536" spans="1:7" x14ac:dyDescent="0.25">
      <c r="A536" s="35">
        <v>50</v>
      </c>
      <c r="B536" t="s">
        <v>1354</v>
      </c>
      <c r="D536" t="b">
        <f t="shared" si="2"/>
        <v>1</v>
      </c>
      <c r="E536" s="29" t="s">
        <v>1354</v>
      </c>
      <c r="F536" s="29" t="s">
        <v>1430</v>
      </c>
      <c r="G536" s="152" t="s">
        <v>1150</v>
      </c>
    </row>
    <row r="537" spans="1:7" x14ac:dyDescent="0.25">
      <c r="A537" s="35">
        <v>51</v>
      </c>
      <c r="B537" t="s">
        <v>1408</v>
      </c>
      <c r="D537" t="b">
        <f t="shared" si="2"/>
        <v>1</v>
      </c>
      <c r="E537" s="29" t="s">
        <v>1408</v>
      </c>
      <c r="F537" s="29" t="s">
        <v>1430</v>
      </c>
      <c r="G537" s="152" t="s">
        <v>1150</v>
      </c>
    </row>
    <row r="538" spans="1:7" x14ac:dyDescent="0.25">
      <c r="A538" s="35">
        <v>52</v>
      </c>
      <c r="B538" t="s">
        <v>1355</v>
      </c>
      <c r="D538" t="b">
        <f t="shared" si="2"/>
        <v>1</v>
      </c>
      <c r="E538" s="29" t="s">
        <v>1355</v>
      </c>
      <c r="F538" s="29" t="s">
        <v>1430</v>
      </c>
      <c r="G538" s="152" t="s">
        <v>1150</v>
      </c>
    </row>
    <row r="539" spans="1:7" x14ac:dyDescent="0.25">
      <c r="A539" s="35">
        <v>53</v>
      </c>
      <c r="B539" t="s">
        <v>1356</v>
      </c>
      <c r="D539" t="b">
        <f t="shared" si="2"/>
        <v>1</v>
      </c>
      <c r="E539" s="29" t="s">
        <v>1356</v>
      </c>
      <c r="F539" s="29" t="s">
        <v>7</v>
      </c>
      <c r="G539" s="29" t="s">
        <v>7</v>
      </c>
    </row>
    <row r="540" spans="1:7" x14ac:dyDescent="0.25">
      <c r="A540" s="35">
        <v>54</v>
      </c>
      <c r="B540" t="s">
        <v>1409</v>
      </c>
      <c r="D540" t="b">
        <f t="shared" si="2"/>
        <v>1</v>
      </c>
      <c r="E540" s="29" t="s">
        <v>1409</v>
      </c>
      <c r="F540" s="29" t="s">
        <v>7</v>
      </c>
      <c r="G540" s="29" t="s">
        <v>7</v>
      </c>
    </row>
    <row r="541" spans="1:7" x14ac:dyDescent="0.25">
      <c r="A541" s="35">
        <v>55</v>
      </c>
      <c r="B541" t="s">
        <v>1357</v>
      </c>
      <c r="D541" t="b">
        <f t="shared" si="2"/>
        <v>1</v>
      </c>
      <c r="E541" s="29" t="s">
        <v>1357</v>
      </c>
      <c r="F541" s="29" t="s">
        <v>7</v>
      </c>
      <c r="G541" s="29" t="s">
        <v>7</v>
      </c>
    </row>
    <row r="542" spans="1:7" x14ac:dyDescent="0.25">
      <c r="A542" s="35">
        <v>56</v>
      </c>
      <c r="B542" t="s">
        <v>1358</v>
      </c>
      <c r="D542" t="b">
        <f t="shared" si="2"/>
        <v>1</v>
      </c>
      <c r="E542" s="29" t="s">
        <v>1358</v>
      </c>
      <c r="F542" s="29" t="s">
        <v>7</v>
      </c>
      <c r="G542" s="29" t="s">
        <v>7</v>
      </c>
    </row>
    <row r="543" spans="1:7" x14ac:dyDescent="0.25">
      <c r="A543" s="35">
        <v>57</v>
      </c>
      <c r="B543" t="s">
        <v>1359</v>
      </c>
      <c r="D543" t="b">
        <f t="shared" si="2"/>
        <v>1</v>
      </c>
      <c r="E543" s="29" t="s">
        <v>1359</v>
      </c>
      <c r="F543" s="29" t="s">
        <v>7</v>
      </c>
      <c r="G543" s="29" t="s">
        <v>7</v>
      </c>
    </row>
    <row r="544" spans="1:7" x14ac:dyDescent="0.25">
      <c r="A544" s="35">
        <v>58</v>
      </c>
      <c r="B544" t="s">
        <v>1360</v>
      </c>
      <c r="D544" t="b">
        <f t="shared" si="2"/>
        <v>1</v>
      </c>
      <c r="E544" s="29" t="s">
        <v>1360</v>
      </c>
      <c r="F544" s="29" t="s">
        <v>7</v>
      </c>
      <c r="G544" s="29" t="s">
        <v>7</v>
      </c>
    </row>
    <row r="545" spans="1:7" x14ac:dyDescent="0.25">
      <c r="A545" s="35">
        <v>59</v>
      </c>
      <c r="B545" t="s">
        <v>1361</v>
      </c>
      <c r="D545" t="b">
        <f t="shared" si="2"/>
        <v>1</v>
      </c>
      <c r="E545" s="29" t="s">
        <v>1361</v>
      </c>
      <c r="F545" s="29" t="s">
        <v>7</v>
      </c>
      <c r="G545" s="29" t="s">
        <v>7</v>
      </c>
    </row>
    <row r="546" spans="1:7" x14ac:dyDescent="0.25">
      <c r="A546" s="35">
        <v>60</v>
      </c>
      <c r="B546" t="s">
        <v>1362</v>
      </c>
      <c r="D546" t="b">
        <f t="shared" si="2"/>
        <v>1</v>
      </c>
      <c r="E546" s="29" t="s">
        <v>1362</v>
      </c>
      <c r="F546" s="29" t="s">
        <v>7</v>
      </c>
      <c r="G546" s="29" t="s">
        <v>7</v>
      </c>
    </row>
    <row r="547" spans="1:7" x14ac:dyDescent="0.25">
      <c r="A547" s="35">
        <v>61</v>
      </c>
      <c r="B547" t="s">
        <v>1363</v>
      </c>
      <c r="D547" t="b">
        <f t="shared" si="2"/>
        <v>1</v>
      </c>
      <c r="E547" s="29" t="s">
        <v>1363</v>
      </c>
      <c r="F547" s="29" t="s">
        <v>1430</v>
      </c>
      <c r="G547" s="152" t="s">
        <v>1150</v>
      </c>
    </row>
    <row r="548" spans="1:7" x14ac:dyDescent="0.25">
      <c r="A548" s="35"/>
      <c r="B548" t="s">
        <v>1364</v>
      </c>
      <c r="D548" t="b">
        <f t="shared" si="2"/>
        <v>1</v>
      </c>
      <c r="E548" s="29" t="s">
        <v>1364</v>
      </c>
      <c r="F548" s="29" t="s">
        <v>1430</v>
      </c>
      <c r="G548" s="152" t="s">
        <v>1150</v>
      </c>
    </row>
    <row r="549" spans="1:7" x14ac:dyDescent="0.25">
      <c r="A549" s="35"/>
      <c r="B549" t="s">
        <v>1365</v>
      </c>
      <c r="D549" t="b">
        <f t="shared" si="2"/>
        <v>1</v>
      </c>
      <c r="E549" s="29" t="s">
        <v>1365</v>
      </c>
      <c r="F549" s="29" t="s">
        <v>1430</v>
      </c>
      <c r="G549" s="152" t="s">
        <v>1150</v>
      </c>
    </row>
    <row r="550" spans="1:7" x14ac:dyDescent="0.25">
      <c r="A550" s="35"/>
      <c r="B550" t="s">
        <v>1366</v>
      </c>
      <c r="D550" t="b">
        <f t="shared" si="2"/>
        <v>1</v>
      </c>
      <c r="E550" s="29" t="s">
        <v>1366</v>
      </c>
      <c r="F550" s="29" t="s">
        <v>1430</v>
      </c>
      <c r="G550" s="152" t="s">
        <v>1150</v>
      </c>
    </row>
    <row r="551" spans="1:7" x14ac:dyDescent="0.25">
      <c r="A551" s="35"/>
      <c r="B551" t="s">
        <v>1367</v>
      </c>
      <c r="D551" t="b">
        <f t="shared" si="2"/>
        <v>1</v>
      </c>
      <c r="E551" s="29" t="s">
        <v>1367</v>
      </c>
      <c r="F551" s="29" t="s">
        <v>1430</v>
      </c>
      <c r="G551" s="152" t="s">
        <v>1150</v>
      </c>
    </row>
    <row r="552" spans="1:7" x14ac:dyDescent="0.25">
      <c r="A552" s="35"/>
      <c r="B552" t="s">
        <v>1368</v>
      </c>
      <c r="D552" t="b">
        <f t="shared" si="2"/>
        <v>1</v>
      </c>
      <c r="E552" s="29" t="s">
        <v>1368</v>
      </c>
      <c r="F552" s="29" t="s">
        <v>7</v>
      </c>
      <c r="G552" s="29" t="s">
        <v>7</v>
      </c>
    </row>
    <row r="553" spans="1:7" x14ac:dyDescent="0.25">
      <c r="A553" s="35"/>
      <c r="B553" t="s">
        <v>1369</v>
      </c>
      <c r="D553" t="b">
        <f t="shared" si="2"/>
        <v>1</v>
      </c>
      <c r="E553" s="29" t="s">
        <v>1369</v>
      </c>
      <c r="F553" s="29" t="s">
        <v>7</v>
      </c>
      <c r="G553" s="29" t="s">
        <v>7</v>
      </c>
    </row>
    <row r="554" spans="1:7" x14ac:dyDescent="0.25">
      <c r="A554" s="35"/>
      <c r="B554" t="s">
        <v>1370</v>
      </c>
      <c r="D554" t="b">
        <f t="shared" si="2"/>
        <v>1</v>
      </c>
      <c r="E554" s="29" t="s">
        <v>1370</v>
      </c>
      <c r="F554" s="29" t="s">
        <v>7</v>
      </c>
      <c r="G554" s="29" t="s">
        <v>7</v>
      </c>
    </row>
    <row r="555" spans="1:7" x14ac:dyDescent="0.25">
      <c r="A555" s="35"/>
      <c r="B555" t="s">
        <v>1371</v>
      </c>
      <c r="D555" t="b">
        <f t="shared" si="2"/>
        <v>1</v>
      </c>
      <c r="E555" s="29" t="s">
        <v>1371</v>
      </c>
      <c r="F555" s="29" t="s">
        <v>7</v>
      </c>
      <c r="G555" s="29" t="s">
        <v>7</v>
      </c>
    </row>
    <row r="556" spans="1:7" x14ac:dyDescent="0.25">
      <c r="A556" s="35"/>
      <c r="B556" t="s">
        <v>1372</v>
      </c>
      <c r="D556" t="b">
        <f t="shared" si="2"/>
        <v>1</v>
      </c>
      <c r="E556" s="29" t="s">
        <v>1372</v>
      </c>
      <c r="F556" s="29" t="s">
        <v>7</v>
      </c>
      <c r="G556" s="29" t="s">
        <v>7</v>
      </c>
    </row>
    <row r="557" spans="1:7" x14ac:dyDescent="0.25">
      <c r="A557" s="35"/>
      <c r="B557" t="s">
        <v>1373</v>
      </c>
      <c r="D557" t="b">
        <f t="shared" si="2"/>
        <v>1</v>
      </c>
      <c r="E557" s="29" t="s">
        <v>1373</v>
      </c>
      <c r="F557" s="29" t="s">
        <v>7</v>
      </c>
      <c r="G557" s="29" t="s">
        <v>7</v>
      </c>
    </row>
    <row r="558" spans="1:7" x14ac:dyDescent="0.25">
      <c r="A558" s="35"/>
      <c r="B558" t="s">
        <v>1403</v>
      </c>
      <c r="D558" t="b">
        <f>EXACT(B558,E560)</f>
        <v>0</v>
      </c>
      <c r="E558" s="29"/>
      <c r="F558" s="29"/>
      <c r="G558" s="178"/>
    </row>
    <row r="559" spans="1:7" x14ac:dyDescent="0.25">
      <c r="A559" s="35"/>
      <c r="B559" t="s">
        <v>1404</v>
      </c>
      <c r="D559" t="b">
        <f>EXACT(B559,E561)</f>
        <v>0</v>
      </c>
      <c r="E559" s="29"/>
      <c r="F559" s="29"/>
      <c r="G559" s="178"/>
    </row>
    <row r="560" spans="1:7" x14ac:dyDescent="0.25">
      <c r="A560" s="35"/>
      <c r="B560" t="s">
        <v>1459</v>
      </c>
      <c r="D560" t="b">
        <f>EXACT(B560,E560)</f>
        <v>1</v>
      </c>
      <c r="E560" s="29" t="s">
        <v>1459</v>
      </c>
      <c r="F560" s="29" t="s">
        <v>1544</v>
      </c>
      <c r="G560" s="152" t="s">
        <v>1150</v>
      </c>
    </row>
    <row r="561" spans="1:7" x14ac:dyDescent="0.25">
      <c r="A561" s="35"/>
      <c r="B561" t="s">
        <v>1460</v>
      </c>
      <c r="D561" t="b">
        <f t="shared" ref="D561:D624" si="3">EXACT(B561,E561)</f>
        <v>1</v>
      </c>
      <c r="E561" s="29" t="s">
        <v>1460</v>
      </c>
      <c r="F561" s="29" t="s">
        <v>1544</v>
      </c>
      <c r="G561" s="152" t="s">
        <v>1150</v>
      </c>
    </row>
    <row r="562" spans="1:7" x14ac:dyDescent="0.25">
      <c r="A562" s="35"/>
      <c r="B562" t="s">
        <v>1461</v>
      </c>
      <c r="D562" t="b">
        <f t="shared" si="3"/>
        <v>1</v>
      </c>
      <c r="E562" s="29" t="s">
        <v>1461</v>
      </c>
      <c r="F562" s="29" t="s">
        <v>1544</v>
      </c>
      <c r="G562" s="152" t="s">
        <v>1150</v>
      </c>
    </row>
    <row r="563" spans="1:7" x14ac:dyDescent="0.25">
      <c r="A563" s="35"/>
      <c r="B563" t="s">
        <v>1462</v>
      </c>
      <c r="D563" t="b">
        <f t="shared" si="3"/>
        <v>1</v>
      </c>
      <c r="E563" s="29" t="s">
        <v>1462</v>
      </c>
      <c r="F563" s="29" t="s">
        <v>1544</v>
      </c>
      <c r="G563" s="152" t="s">
        <v>1150</v>
      </c>
    </row>
    <row r="564" spans="1:7" x14ac:dyDescent="0.25">
      <c r="A564" s="35"/>
      <c r="B564" t="s">
        <v>1463</v>
      </c>
      <c r="D564" t="b">
        <f t="shared" si="3"/>
        <v>1</v>
      </c>
      <c r="E564" s="29" t="s">
        <v>1463</v>
      </c>
      <c r="F564" s="29" t="s">
        <v>1544</v>
      </c>
      <c r="G564" s="152" t="s">
        <v>1150</v>
      </c>
    </row>
    <row r="565" spans="1:7" x14ac:dyDescent="0.25">
      <c r="A565" s="35"/>
      <c r="B565" t="s">
        <v>1464</v>
      </c>
      <c r="D565" t="b">
        <f t="shared" si="3"/>
        <v>1</v>
      </c>
      <c r="E565" s="29" t="s">
        <v>1464</v>
      </c>
      <c r="F565" s="29" t="s">
        <v>1544</v>
      </c>
      <c r="G565" s="152" t="s">
        <v>1150</v>
      </c>
    </row>
    <row r="566" spans="1:7" x14ac:dyDescent="0.25">
      <c r="A566" s="35"/>
      <c r="B566" t="s">
        <v>1465</v>
      </c>
      <c r="D566" t="b">
        <f t="shared" si="3"/>
        <v>1</v>
      </c>
      <c r="E566" s="29" t="s">
        <v>1465</v>
      </c>
      <c r="F566" s="29" t="s">
        <v>1544</v>
      </c>
      <c r="G566" s="152" t="s">
        <v>1150</v>
      </c>
    </row>
    <row r="567" spans="1:7" x14ac:dyDescent="0.25">
      <c r="A567" s="35"/>
      <c r="B567" t="s">
        <v>1466</v>
      </c>
      <c r="D567" t="b">
        <f t="shared" si="3"/>
        <v>1</v>
      </c>
      <c r="E567" s="29" t="s">
        <v>1466</v>
      </c>
      <c r="F567" s="29" t="s">
        <v>7</v>
      </c>
      <c r="G567" s="29" t="s">
        <v>7</v>
      </c>
    </row>
    <row r="568" spans="1:7" x14ac:dyDescent="0.25">
      <c r="A568" s="35"/>
      <c r="B568" t="s">
        <v>1553</v>
      </c>
      <c r="D568" t="b">
        <f t="shared" si="3"/>
        <v>0</v>
      </c>
      <c r="E568" s="179" t="s">
        <v>1467</v>
      </c>
      <c r="F568" s="179" t="s">
        <v>7</v>
      </c>
      <c r="G568" s="179" t="s">
        <v>7</v>
      </c>
    </row>
    <row r="569" spans="1:7" x14ac:dyDescent="0.25">
      <c r="A569" s="35"/>
      <c r="B569" t="s">
        <v>1554</v>
      </c>
      <c r="D569" t="b">
        <f t="shared" si="3"/>
        <v>0</v>
      </c>
      <c r="E569" s="29" t="s">
        <v>1468</v>
      </c>
      <c r="F569" s="29" t="s">
        <v>7</v>
      </c>
      <c r="G569" s="29" t="s">
        <v>7</v>
      </c>
    </row>
    <row r="570" spans="1:7" x14ac:dyDescent="0.25">
      <c r="A570" s="35"/>
      <c r="B570" t="s">
        <v>1555</v>
      </c>
      <c r="D570" t="b">
        <f t="shared" si="3"/>
        <v>0</v>
      </c>
      <c r="E570" s="29" t="s">
        <v>1469</v>
      </c>
      <c r="F570" s="29" t="s">
        <v>7</v>
      </c>
      <c r="G570" s="29" t="s">
        <v>7</v>
      </c>
    </row>
    <row r="571" spans="1:7" x14ac:dyDescent="0.25">
      <c r="A571" s="35"/>
      <c r="B571" t="s">
        <v>1556</v>
      </c>
      <c r="D571" t="b">
        <f t="shared" si="3"/>
        <v>0</v>
      </c>
      <c r="E571" s="29" t="s">
        <v>1470</v>
      </c>
      <c r="F571" s="29" t="s">
        <v>7</v>
      </c>
      <c r="G571" s="29" t="s">
        <v>7</v>
      </c>
    </row>
    <row r="572" spans="1:7" x14ac:dyDescent="0.25">
      <c r="A572" s="35"/>
      <c r="B572" t="s">
        <v>1557</v>
      </c>
      <c r="D572" t="b">
        <f t="shared" si="3"/>
        <v>0</v>
      </c>
      <c r="E572" s="29" t="s">
        <v>1471</v>
      </c>
      <c r="F572" s="29" t="s">
        <v>7</v>
      </c>
      <c r="G572" s="29" t="s">
        <v>7</v>
      </c>
    </row>
    <row r="573" spans="1:7" x14ac:dyDescent="0.25">
      <c r="A573" s="35"/>
      <c r="B573" t="s">
        <v>1474</v>
      </c>
      <c r="D573" t="b">
        <f t="shared" si="3"/>
        <v>0</v>
      </c>
      <c r="E573" s="29" t="s">
        <v>1472</v>
      </c>
      <c r="F573" s="29" t="s">
        <v>7</v>
      </c>
      <c r="G573" s="29" t="s">
        <v>7</v>
      </c>
    </row>
    <row r="574" spans="1:7" x14ac:dyDescent="0.25">
      <c r="A574" s="35"/>
      <c r="B574" t="s">
        <v>1475</v>
      </c>
      <c r="D574" t="b">
        <f t="shared" si="3"/>
        <v>0</v>
      </c>
      <c r="E574" s="29" t="s">
        <v>1473</v>
      </c>
      <c r="F574" s="29" t="s">
        <v>7</v>
      </c>
      <c r="G574" s="29" t="s">
        <v>7</v>
      </c>
    </row>
    <row r="575" spans="1:7" x14ac:dyDescent="0.25">
      <c r="A575" s="35"/>
      <c r="B575" t="s">
        <v>1476</v>
      </c>
      <c r="D575" t="b">
        <f t="shared" si="3"/>
        <v>0</v>
      </c>
      <c r="E575" s="29" t="s">
        <v>1474</v>
      </c>
      <c r="F575" s="29" t="s">
        <v>1544</v>
      </c>
      <c r="G575" s="152" t="s">
        <v>1150</v>
      </c>
    </row>
    <row r="576" spans="1:7" x14ac:dyDescent="0.25">
      <c r="A576" s="35"/>
      <c r="B576" t="s">
        <v>1477</v>
      </c>
      <c r="D576" t="b">
        <f t="shared" si="3"/>
        <v>0</v>
      </c>
      <c r="E576" s="29" t="s">
        <v>1475</v>
      </c>
      <c r="F576" s="29" t="s">
        <v>1544</v>
      </c>
      <c r="G576" s="152" t="s">
        <v>1150</v>
      </c>
    </row>
    <row r="577" spans="1:7" x14ac:dyDescent="0.25">
      <c r="A577" s="35"/>
      <c r="B577" t="s">
        <v>1478</v>
      </c>
      <c r="D577" t="b">
        <f t="shared" si="3"/>
        <v>0</v>
      </c>
      <c r="E577" s="29" t="s">
        <v>1476</v>
      </c>
      <c r="F577" s="29" t="s">
        <v>1544</v>
      </c>
      <c r="G577" s="152" t="s">
        <v>1150</v>
      </c>
    </row>
    <row r="578" spans="1:7" x14ac:dyDescent="0.25">
      <c r="A578" s="35"/>
      <c r="B578" t="s">
        <v>1479</v>
      </c>
      <c r="D578" t="b">
        <f t="shared" si="3"/>
        <v>0</v>
      </c>
      <c r="E578" s="29" t="s">
        <v>1477</v>
      </c>
      <c r="F578" s="29" t="s">
        <v>1544</v>
      </c>
      <c r="G578" s="152" t="s">
        <v>1150</v>
      </c>
    </row>
    <row r="579" spans="1:7" x14ac:dyDescent="0.25">
      <c r="A579" s="35"/>
      <c r="B579" t="s">
        <v>1480</v>
      </c>
      <c r="D579" t="b">
        <f t="shared" si="3"/>
        <v>0</v>
      </c>
      <c r="E579" s="29" t="s">
        <v>1478</v>
      </c>
      <c r="F579" s="29" t="s">
        <v>1544</v>
      </c>
      <c r="G579" s="152" t="s">
        <v>1150</v>
      </c>
    </row>
    <row r="580" spans="1:7" x14ac:dyDescent="0.25">
      <c r="A580" s="35"/>
      <c r="B580" t="s">
        <v>1481</v>
      </c>
      <c r="D580" t="b">
        <f t="shared" si="3"/>
        <v>0</v>
      </c>
      <c r="E580" s="29" t="s">
        <v>1479</v>
      </c>
      <c r="F580" s="29" t="s">
        <v>1544</v>
      </c>
      <c r="G580" s="152" t="s">
        <v>1150</v>
      </c>
    </row>
    <row r="581" spans="1:7" x14ac:dyDescent="0.25">
      <c r="A581" s="35"/>
      <c r="B581" t="s">
        <v>1482</v>
      </c>
      <c r="D581" t="b">
        <f t="shared" si="3"/>
        <v>0</v>
      </c>
      <c r="E581" s="29" t="s">
        <v>1480</v>
      </c>
      <c r="F581" s="29" t="s">
        <v>1544</v>
      </c>
      <c r="G581" s="152" t="s">
        <v>1150</v>
      </c>
    </row>
    <row r="582" spans="1:7" x14ac:dyDescent="0.25">
      <c r="A582" s="35"/>
      <c r="B582" t="s">
        <v>1483</v>
      </c>
      <c r="D582" t="b">
        <f t="shared" si="3"/>
        <v>0</v>
      </c>
      <c r="E582" s="29" t="s">
        <v>1481</v>
      </c>
      <c r="F582" s="29" t="s">
        <v>1544</v>
      </c>
      <c r="G582" s="152" t="s">
        <v>1150</v>
      </c>
    </row>
    <row r="583" spans="1:7" x14ac:dyDescent="0.25">
      <c r="A583" s="35"/>
      <c r="B583" t="s">
        <v>1484</v>
      </c>
      <c r="D583" t="b">
        <f t="shared" si="3"/>
        <v>0</v>
      </c>
      <c r="E583" s="29" t="s">
        <v>1482</v>
      </c>
      <c r="F583" s="29" t="s">
        <v>1544</v>
      </c>
      <c r="G583" s="152" t="s">
        <v>1150</v>
      </c>
    </row>
    <row r="584" spans="1:7" x14ac:dyDescent="0.25">
      <c r="A584" s="35"/>
      <c r="B584" t="s">
        <v>1485</v>
      </c>
      <c r="D584" t="b">
        <f t="shared" si="3"/>
        <v>0</v>
      </c>
      <c r="E584" s="29" t="s">
        <v>1483</v>
      </c>
      <c r="F584" s="29" t="s">
        <v>1544</v>
      </c>
      <c r="G584" s="152" t="s">
        <v>1150</v>
      </c>
    </row>
    <row r="585" spans="1:7" x14ac:dyDescent="0.25">
      <c r="A585" s="35"/>
      <c r="B585" t="s">
        <v>1486</v>
      </c>
      <c r="D585" t="b">
        <f t="shared" si="3"/>
        <v>0</v>
      </c>
      <c r="E585" s="29" t="s">
        <v>1484</v>
      </c>
      <c r="F585" s="29" t="s">
        <v>7</v>
      </c>
      <c r="G585" s="29" t="s">
        <v>7</v>
      </c>
    </row>
    <row r="586" spans="1:7" x14ac:dyDescent="0.25">
      <c r="A586" s="35"/>
      <c r="B586" t="s">
        <v>1487</v>
      </c>
      <c r="D586" t="b">
        <f t="shared" si="3"/>
        <v>0</v>
      </c>
      <c r="E586" s="29" t="s">
        <v>1485</v>
      </c>
      <c r="F586" s="29" t="s">
        <v>7</v>
      </c>
      <c r="G586" s="29" t="s">
        <v>7</v>
      </c>
    </row>
    <row r="587" spans="1:7" x14ac:dyDescent="0.25">
      <c r="A587" s="35"/>
      <c r="B587" t="s">
        <v>1558</v>
      </c>
      <c r="D587" t="b">
        <f t="shared" si="3"/>
        <v>0</v>
      </c>
      <c r="E587" s="29" t="s">
        <v>1486</v>
      </c>
      <c r="F587" s="29" t="s">
        <v>7</v>
      </c>
      <c r="G587" s="29" t="s">
        <v>7</v>
      </c>
    </row>
    <row r="588" spans="1:7" x14ac:dyDescent="0.25">
      <c r="A588" s="35"/>
      <c r="B588" t="s">
        <v>1559</v>
      </c>
      <c r="D588" t="b">
        <f t="shared" si="3"/>
        <v>0</v>
      </c>
      <c r="E588" s="29" t="s">
        <v>1487</v>
      </c>
      <c r="F588" s="29" t="s">
        <v>7</v>
      </c>
      <c r="G588" s="29" t="s">
        <v>7</v>
      </c>
    </row>
    <row r="589" spans="1:7" x14ac:dyDescent="0.25">
      <c r="A589" s="35"/>
      <c r="B589" t="s">
        <v>1491</v>
      </c>
      <c r="D589" t="b">
        <f t="shared" si="3"/>
        <v>0</v>
      </c>
      <c r="E589" s="29" t="s">
        <v>1488</v>
      </c>
      <c r="F589" s="29" t="s">
        <v>7</v>
      </c>
      <c r="G589" s="29" t="s">
        <v>7</v>
      </c>
    </row>
    <row r="590" spans="1:7" x14ac:dyDescent="0.25">
      <c r="A590" s="35"/>
      <c r="B590" t="s">
        <v>1492</v>
      </c>
      <c r="D590" t="b">
        <f t="shared" si="3"/>
        <v>0</v>
      </c>
      <c r="E590" s="29" t="s">
        <v>1489</v>
      </c>
      <c r="F590" s="29" t="s">
        <v>7</v>
      </c>
      <c r="G590" s="29" t="s">
        <v>7</v>
      </c>
    </row>
    <row r="591" spans="1:7" x14ac:dyDescent="0.25">
      <c r="A591" s="35"/>
      <c r="B591" t="s">
        <v>1493</v>
      </c>
      <c r="D591" t="b">
        <f t="shared" si="3"/>
        <v>0</v>
      </c>
      <c r="E591" s="29" t="s">
        <v>1490</v>
      </c>
      <c r="F591" s="29" t="s">
        <v>7</v>
      </c>
      <c r="G591" s="29" t="s">
        <v>7</v>
      </c>
    </row>
    <row r="592" spans="1:7" x14ac:dyDescent="0.25">
      <c r="A592" s="35"/>
      <c r="B592" t="s">
        <v>1494</v>
      </c>
      <c r="D592" t="b">
        <f t="shared" si="3"/>
        <v>0</v>
      </c>
      <c r="E592" s="29" t="s">
        <v>1491</v>
      </c>
      <c r="F592" s="29" t="s">
        <v>1544</v>
      </c>
      <c r="G592" s="152" t="s">
        <v>1150</v>
      </c>
    </row>
    <row r="593" spans="1:7" x14ac:dyDescent="0.25">
      <c r="A593" s="35"/>
      <c r="B593" t="s">
        <v>1495</v>
      </c>
      <c r="D593" t="b">
        <f t="shared" si="3"/>
        <v>0</v>
      </c>
      <c r="E593" s="29" t="s">
        <v>1492</v>
      </c>
      <c r="F593" s="29" t="s">
        <v>1544</v>
      </c>
      <c r="G593" s="152" t="s">
        <v>1150</v>
      </c>
    </row>
    <row r="594" spans="1:7" x14ac:dyDescent="0.25">
      <c r="A594" s="35"/>
      <c r="B594" t="s">
        <v>1496</v>
      </c>
      <c r="D594" t="b">
        <f t="shared" si="3"/>
        <v>0</v>
      </c>
      <c r="E594" s="29" t="s">
        <v>1493</v>
      </c>
      <c r="F594" s="29" t="s">
        <v>1544</v>
      </c>
      <c r="G594" s="152" t="s">
        <v>1150</v>
      </c>
    </row>
    <row r="595" spans="1:7" x14ac:dyDescent="0.25">
      <c r="A595" s="35"/>
      <c r="B595" t="s">
        <v>1497</v>
      </c>
      <c r="D595" t="b">
        <f t="shared" si="3"/>
        <v>0</v>
      </c>
      <c r="E595" s="29" t="s">
        <v>1494</v>
      </c>
      <c r="F595" s="29" t="s">
        <v>1544</v>
      </c>
      <c r="G595" s="152" t="s">
        <v>1150</v>
      </c>
    </row>
    <row r="596" spans="1:7" x14ac:dyDescent="0.25">
      <c r="A596" s="35"/>
      <c r="B596" t="s">
        <v>1498</v>
      </c>
      <c r="D596" t="b">
        <f t="shared" si="3"/>
        <v>0</v>
      </c>
      <c r="E596" s="29" t="s">
        <v>1495</v>
      </c>
      <c r="F596" s="29" t="s">
        <v>1544</v>
      </c>
      <c r="G596" s="152" t="s">
        <v>1150</v>
      </c>
    </row>
    <row r="597" spans="1:7" x14ac:dyDescent="0.25">
      <c r="A597" s="35"/>
      <c r="B597" t="s">
        <v>1499</v>
      </c>
      <c r="D597" t="b">
        <f t="shared" si="3"/>
        <v>0</v>
      </c>
      <c r="E597" s="29" t="s">
        <v>1496</v>
      </c>
      <c r="F597" s="29" t="s">
        <v>1544</v>
      </c>
      <c r="G597" s="152" t="s">
        <v>1150</v>
      </c>
    </row>
    <row r="598" spans="1:7" x14ac:dyDescent="0.25">
      <c r="A598" s="35"/>
      <c r="B598" t="s">
        <v>1500</v>
      </c>
      <c r="D598" t="b">
        <f t="shared" si="3"/>
        <v>0</v>
      </c>
      <c r="E598" s="29" t="s">
        <v>1497</v>
      </c>
      <c r="F598" s="29" t="s">
        <v>1544</v>
      </c>
      <c r="G598" s="152" t="s">
        <v>1150</v>
      </c>
    </row>
    <row r="599" spans="1:7" x14ac:dyDescent="0.25">
      <c r="A599" s="35"/>
      <c r="B599" t="s">
        <v>1501</v>
      </c>
      <c r="D599" t="b">
        <f t="shared" si="3"/>
        <v>0</v>
      </c>
      <c r="E599" s="29" t="s">
        <v>1498</v>
      </c>
      <c r="F599" s="29" t="s">
        <v>1544</v>
      </c>
      <c r="G599" s="152" t="s">
        <v>1150</v>
      </c>
    </row>
    <row r="600" spans="1:7" x14ac:dyDescent="0.25">
      <c r="A600" s="35"/>
      <c r="B600" t="s">
        <v>1502</v>
      </c>
      <c r="D600" t="b">
        <f t="shared" si="3"/>
        <v>0</v>
      </c>
      <c r="E600" s="29" t="s">
        <v>1499</v>
      </c>
      <c r="F600" s="29" t="s">
        <v>1544</v>
      </c>
      <c r="G600" s="152" t="s">
        <v>1150</v>
      </c>
    </row>
    <row r="601" spans="1:7" x14ac:dyDescent="0.25">
      <c r="A601" s="35"/>
      <c r="B601" t="s">
        <v>1503</v>
      </c>
      <c r="D601" t="b">
        <f t="shared" si="3"/>
        <v>0</v>
      </c>
      <c r="E601" s="29" t="s">
        <v>1500</v>
      </c>
      <c r="F601" s="29" t="s">
        <v>1544</v>
      </c>
      <c r="G601" s="152" t="s">
        <v>1150</v>
      </c>
    </row>
    <row r="602" spans="1:7" x14ac:dyDescent="0.25">
      <c r="A602" s="35"/>
      <c r="B602" t="s">
        <v>1504</v>
      </c>
      <c r="D602" t="b">
        <f t="shared" si="3"/>
        <v>0</v>
      </c>
      <c r="E602" s="29" t="s">
        <v>1501</v>
      </c>
      <c r="F602" s="29" t="s">
        <v>1544</v>
      </c>
      <c r="G602" s="152" t="s">
        <v>1150</v>
      </c>
    </row>
    <row r="603" spans="1:7" x14ac:dyDescent="0.25">
      <c r="A603" s="35"/>
      <c r="B603" t="s">
        <v>1505</v>
      </c>
      <c r="D603" t="b">
        <f t="shared" si="3"/>
        <v>0</v>
      </c>
      <c r="E603" s="29" t="s">
        <v>1502</v>
      </c>
      <c r="F603" s="29" t="s">
        <v>1544</v>
      </c>
      <c r="G603" s="152" t="s">
        <v>1150</v>
      </c>
    </row>
    <row r="604" spans="1:7" x14ac:dyDescent="0.25">
      <c r="A604" s="35"/>
      <c r="B604" t="s">
        <v>1506</v>
      </c>
      <c r="D604" t="b">
        <f t="shared" si="3"/>
        <v>0</v>
      </c>
      <c r="E604" s="29" t="s">
        <v>1503</v>
      </c>
      <c r="F604" s="29" t="s">
        <v>1544</v>
      </c>
      <c r="G604" s="152" t="s">
        <v>1150</v>
      </c>
    </row>
    <row r="605" spans="1:7" x14ac:dyDescent="0.25">
      <c r="A605" s="35"/>
      <c r="B605" t="s">
        <v>1507</v>
      </c>
      <c r="D605" t="b">
        <f t="shared" si="3"/>
        <v>0</v>
      </c>
      <c r="E605" s="29" t="s">
        <v>1504</v>
      </c>
      <c r="F605" s="29" t="s">
        <v>1544</v>
      </c>
      <c r="G605" s="152" t="s">
        <v>1150</v>
      </c>
    </row>
    <row r="606" spans="1:7" x14ac:dyDescent="0.25">
      <c r="A606" s="35"/>
      <c r="B606" t="s">
        <v>1508</v>
      </c>
      <c r="D606" t="b">
        <f t="shared" si="3"/>
        <v>0</v>
      </c>
      <c r="E606" s="29" t="s">
        <v>1505</v>
      </c>
      <c r="F606" s="29" t="s">
        <v>1544</v>
      </c>
      <c r="G606" s="152" t="s">
        <v>1150</v>
      </c>
    </row>
    <row r="607" spans="1:7" x14ac:dyDescent="0.25">
      <c r="A607" s="35"/>
      <c r="B607" t="s">
        <v>1509</v>
      </c>
      <c r="D607" t="b">
        <f t="shared" si="3"/>
        <v>0</v>
      </c>
      <c r="E607" s="29" t="s">
        <v>1506</v>
      </c>
      <c r="F607" s="29" t="s">
        <v>1544</v>
      </c>
      <c r="G607" s="152" t="s">
        <v>1150</v>
      </c>
    </row>
    <row r="608" spans="1:7" x14ac:dyDescent="0.25">
      <c r="A608" s="35"/>
      <c r="B608" t="s">
        <v>1510</v>
      </c>
      <c r="D608" t="b">
        <f t="shared" si="3"/>
        <v>0</v>
      </c>
      <c r="E608" s="29" t="s">
        <v>1507</v>
      </c>
      <c r="F608" s="29" t="s">
        <v>1544</v>
      </c>
      <c r="G608" s="152" t="s">
        <v>1150</v>
      </c>
    </row>
    <row r="609" spans="1:7" x14ac:dyDescent="0.25">
      <c r="A609" s="35"/>
      <c r="B609" t="s">
        <v>1511</v>
      </c>
      <c r="D609" t="b">
        <f t="shared" si="3"/>
        <v>0</v>
      </c>
      <c r="E609" s="29" t="s">
        <v>1508</v>
      </c>
      <c r="F609" s="29" t="s">
        <v>1544</v>
      </c>
      <c r="G609" s="152" t="s">
        <v>1150</v>
      </c>
    </row>
    <row r="610" spans="1:7" x14ac:dyDescent="0.25">
      <c r="A610" s="35"/>
      <c r="B610" t="s">
        <v>1512</v>
      </c>
      <c r="D610" t="b">
        <f t="shared" si="3"/>
        <v>0</v>
      </c>
      <c r="E610" s="29" t="s">
        <v>1509</v>
      </c>
      <c r="F610" s="29" t="s">
        <v>1544</v>
      </c>
      <c r="G610" s="152" t="s">
        <v>1150</v>
      </c>
    </row>
    <row r="611" spans="1:7" x14ac:dyDescent="0.25">
      <c r="A611" s="35"/>
      <c r="B611" t="s">
        <v>1513</v>
      </c>
      <c r="D611" t="b">
        <f t="shared" si="3"/>
        <v>0</v>
      </c>
      <c r="E611" s="29" t="s">
        <v>1510</v>
      </c>
      <c r="F611" s="29" t="s">
        <v>1544</v>
      </c>
      <c r="G611" s="152" t="s">
        <v>1150</v>
      </c>
    </row>
    <row r="612" spans="1:7" x14ac:dyDescent="0.25">
      <c r="A612" s="35"/>
      <c r="B612" t="s">
        <v>1514</v>
      </c>
      <c r="D612" t="b">
        <f t="shared" si="3"/>
        <v>0</v>
      </c>
      <c r="E612" s="29" t="s">
        <v>1511</v>
      </c>
      <c r="F612" s="29" t="s">
        <v>1544</v>
      </c>
      <c r="G612" s="152" t="s">
        <v>1150</v>
      </c>
    </row>
    <row r="613" spans="1:7" x14ac:dyDescent="0.25">
      <c r="A613" s="35"/>
      <c r="B613" t="s">
        <v>1515</v>
      </c>
      <c r="D613" t="b">
        <f t="shared" si="3"/>
        <v>0</v>
      </c>
      <c r="E613" s="29" t="s">
        <v>1512</v>
      </c>
      <c r="F613" s="29" t="s">
        <v>7</v>
      </c>
      <c r="G613" s="29" t="s">
        <v>7</v>
      </c>
    </row>
    <row r="614" spans="1:7" x14ac:dyDescent="0.25">
      <c r="A614" s="35"/>
      <c r="B614" t="s">
        <v>1516</v>
      </c>
      <c r="D614" t="b">
        <f t="shared" si="3"/>
        <v>0</v>
      </c>
      <c r="E614" s="29" t="s">
        <v>1513</v>
      </c>
      <c r="F614" s="29" t="s">
        <v>7</v>
      </c>
      <c r="G614" s="29" t="s">
        <v>7</v>
      </c>
    </row>
    <row r="615" spans="1:7" x14ac:dyDescent="0.25">
      <c r="A615" s="35"/>
      <c r="B615" t="s">
        <v>1517</v>
      </c>
      <c r="D615" t="b">
        <f t="shared" si="3"/>
        <v>0</v>
      </c>
      <c r="E615" s="29" t="s">
        <v>1514</v>
      </c>
      <c r="F615" s="29" t="s">
        <v>7</v>
      </c>
      <c r="G615" s="29" t="s">
        <v>7</v>
      </c>
    </row>
    <row r="616" spans="1:7" x14ac:dyDescent="0.25">
      <c r="A616" s="35"/>
      <c r="B616" t="s">
        <v>1518</v>
      </c>
      <c r="D616" t="b">
        <f t="shared" si="3"/>
        <v>0</v>
      </c>
      <c r="E616" s="29" t="s">
        <v>1515</v>
      </c>
      <c r="F616" s="29" t="s">
        <v>1544</v>
      </c>
      <c r="G616" s="152" t="s">
        <v>1150</v>
      </c>
    </row>
    <row r="617" spans="1:7" x14ac:dyDescent="0.25">
      <c r="A617" s="35"/>
      <c r="B617" t="s">
        <v>1519</v>
      </c>
      <c r="D617" t="b">
        <f t="shared" si="3"/>
        <v>0</v>
      </c>
      <c r="E617" s="29" t="s">
        <v>1516</v>
      </c>
      <c r="F617" s="29" t="s">
        <v>1544</v>
      </c>
      <c r="G617" s="152" t="s">
        <v>1150</v>
      </c>
    </row>
    <row r="618" spans="1:7" x14ac:dyDescent="0.25">
      <c r="A618" s="35"/>
      <c r="B618" t="s">
        <v>1520</v>
      </c>
      <c r="D618" t="b">
        <f t="shared" si="3"/>
        <v>0</v>
      </c>
      <c r="E618" s="29" t="s">
        <v>1517</v>
      </c>
      <c r="F618" s="29" t="s">
        <v>1544</v>
      </c>
      <c r="G618" s="152" t="s">
        <v>1150</v>
      </c>
    </row>
    <row r="619" spans="1:7" x14ac:dyDescent="0.25">
      <c r="A619" s="35"/>
      <c r="B619" t="s">
        <v>1521</v>
      </c>
      <c r="D619" t="b">
        <f t="shared" si="3"/>
        <v>0</v>
      </c>
      <c r="E619" s="29" t="s">
        <v>1518</v>
      </c>
      <c r="F619" s="29" t="s">
        <v>1544</v>
      </c>
      <c r="G619" s="152" t="s">
        <v>1150</v>
      </c>
    </row>
    <row r="620" spans="1:7" x14ac:dyDescent="0.25">
      <c r="A620" s="35"/>
      <c r="B620" t="s">
        <v>1522</v>
      </c>
      <c r="D620" t="b">
        <f t="shared" si="3"/>
        <v>0</v>
      </c>
      <c r="E620" s="29" t="s">
        <v>1519</v>
      </c>
      <c r="F620" s="29" t="s">
        <v>1544</v>
      </c>
      <c r="G620" s="152" t="s">
        <v>1150</v>
      </c>
    </row>
    <row r="621" spans="1:7" x14ac:dyDescent="0.25">
      <c r="A621" s="35"/>
      <c r="B621" t="s">
        <v>1523</v>
      </c>
      <c r="D621" t="b">
        <f t="shared" si="3"/>
        <v>0</v>
      </c>
      <c r="E621" s="29" t="s">
        <v>1520</v>
      </c>
      <c r="F621" s="29" t="s">
        <v>1544</v>
      </c>
      <c r="G621" s="152" t="s">
        <v>1150</v>
      </c>
    </row>
    <row r="622" spans="1:7" x14ac:dyDescent="0.25">
      <c r="A622" s="35"/>
      <c r="B622" t="s">
        <v>1524</v>
      </c>
      <c r="D622" t="b">
        <f t="shared" si="3"/>
        <v>0</v>
      </c>
      <c r="E622" s="29" t="s">
        <v>1521</v>
      </c>
      <c r="F622" s="29" t="s">
        <v>1544</v>
      </c>
      <c r="G622" s="152" t="s">
        <v>1150</v>
      </c>
    </row>
    <row r="623" spans="1:7" x14ac:dyDescent="0.25">
      <c r="A623" s="35"/>
      <c r="B623" t="s">
        <v>1525</v>
      </c>
      <c r="D623" t="b">
        <f t="shared" si="3"/>
        <v>0</v>
      </c>
      <c r="E623" s="29" t="s">
        <v>1522</v>
      </c>
      <c r="F623" s="29" t="s">
        <v>1544</v>
      </c>
      <c r="G623" s="152" t="s">
        <v>1150</v>
      </c>
    </row>
    <row r="624" spans="1:7" x14ac:dyDescent="0.25">
      <c r="A624" s="35"/>
      <c r="B624" t="s">
        <v>1526</v>
      </c>
      <c r="D624" t="b">
        <f t="shared" si="3"/>
        <v>0</v>
      </c>
      <c r="E624" s="29" t="s">
        <v>1523</v>
      </c>
      <c r="F624" s="29" t="s">
        <v>1544</v>
      </c>
      <c r="G624" s="152" t="s">
        <v>1150</v>
      </c>
    </row>
    <row r="625" spans="1:7" x14ac:dyDescent="0.25">
      <c r="A625" s="35"/>
      <c r="B625" t="s">
        <v>1527</v>
      </c>
      <c r="D625" t="b">
        <f t="shared" ref="D625:D638" si="4">EXACT(B625,E625)</f>
        <v>0</v>
      </c>
      <c r="E625" s="29" t="s">
        <v>1524</v>
      </c>
      <c r="F625" s="29" t="s">
        <v>1544</v>
      </c>
      <c r="G625" s="152" t="s">
        <v>1150</v>
      </c>
    </row>
    <row r="626" spans="1:7" x14ac:dyDescent="0.25">
      <c r="A626" s="35"/>
      <c r="B626" t="s">
        <v>1528</v>
      </c>
      <c r="D626" t="b">
        <f t="shared" si="4"/>
        <v>0</v>
      </c>
      <c r="E626" s="29" t="s">
        <v>1525</v>
      </c>
      <c r="F626" s="29" t="s">
        <v>1544</v>
      </c>
      <c r="G626" s="152" t="s">
        <v>1150</v>
      </c>
    </row>
    <row r="627" spans="1:7" x14ac:dyDescent="0.25">
      <c r="A627" s="35"/>
      <c r="B627" t="s">
        <v>1529</v>
      </c>
      <c r="D627" t="b">
        <f t="shared" si="4"/>
        <v>0</v>
      </c>
      <c r="E627" s="29" t="s">
        <v>1526</v>
      </c>
      <c r="F627" s="29" t="s">
        <v>1544</v>
      </c>
      <c r="G627" s="152" t="s">
        <v>1150</v>
      </c>
    </row>
    <row r="628" spans="1:7" x14ac:dyDescent="0.25">
      <c r="A628" s="35"/>
      <c r="B628" t="s">
        <v>1530</v>
      </c>
      <c r="D628" t="b">
        <f t="shared" si="4"/>
        <v>0</v>
      </c>
      <c r="E628" s="29" t="s">
        <v>1527</v>
      </c>
      <c r="F628" s="29" t="s">
        <v>1544</v>
      </c>
      <c r="G628" s="152" t="s">
        <v>1150</v>
      </c>
    </row>
    <row r="629" spans="1:7" x14ac:dyDescent="0.25">
      <c r="A629" s="35"/>
      <c r="B629" t="s">
        <v>1531</v>
      </c>
      <c r="D629" t="b">
        <f t="shared" si="4"/>
        <v>0</v>
      </c>
      <c r="E629" s="29" t="s">
        <v>1528</v>
      </c>
      <c r="F629" s="29" t="s">
        <v>1544</v>
      </c>
      <c r="G629" s="152" t="s">
        <v>1150</v>
      </c>
    </row>
    <row r="630" spans="1:7" x14ac:dyDescent="0.25">
      <c r="A630" s="35"/>
      <c r="B630" t="s">
        <v>1532</v>
      </c>
      <c r="D630" t="b">
        <f t="shared" si="4"/>
        <v>0</v>
      </c>
      <c r="E630" s="29" t="s">
        <v>1529</v>
      </c>
      <c r="F630" s="29" t="s">
        <v>1544</v>
      </c>
      <c r="G630" s="152" t="s">
        <v>1150</v>
      </c>
    </row>
    <row r="631" spans="1:7" x14ac:dyDescent="0.25">
      <c r="A631" s="35"/>
      <c r="B631" t="s">
        <v>1533</v>
      </c>
      <c r="D631" t="b">
        <f t="shared" si="4"/>
        <v>0</v>
      </c>
      <c r="E631" s="29" t="s">
        <v>1530</v>
      </c>
      <c r="F631" s="29" t="s">
        <v>1544</v>
      </c>
      <c r="G631" s="152" t="s">
        <v>1150</v>
      </c>
    </row>
    <row r="632" spans="1:7" x14ac:dyDescent="0.25">
      <c r="A632" s="35"/>
      <c r="B632" t="s">
        <v>1534</v>
      </c>
      <c r="D632" t="b">
        <f t="shared" si="4"/>
        <v>0</v>
      </c>
      <c r="E632" s="29" t="s">
        <v>1531</v>
      </c>
      <c r="F632" s="29" t="s">
        <v>1544</v>
      </c>
      <c r="G632" s="152" t="s">
        <v>1150</v>
      </c>
    </row>
    <row r="633" spans="1:7" x14ac:dyDescent="0.25">
      <c r="A633" s="35"/>
      <c r="B633" t="s">
        <v>1535</v>
      </c>
      <c r="D633" t="b">
        <f t="shared" si="4"/>
        <v>0</v>
      </c>
      <c r="E633" s="29" t="s">
        <v>1532</v>
      </c>
      <c r="F633" s="29" t="s">
        <v>7</v>
      </c>
      <c r="G633" s="29" t="s">
        <v>7</v>
      </c>
    </row>
    <row r="634" spans="1:7" x14ac:dyDescent="0.25">
      <c r="A634" s="35"/>
      <c r="B634" t="s">
        <v>1536</v>
      </c>
      <c r="D634" t="b">
        <f t="shared" si="4"/>
        <v>0</v>
      </c>
      <c r="E634" s="29" t="s">
        <v>1533</v>
      </c>
      <c r="F634" s="29" t="s">
        <v>7</v>
      </c>
      <c r="G634" s="29" t="s">
        <v>7</v>
      </c>
    </row>
    <row r="635" spans="1:7" x14ac:dyDescent="0.25">
      <c r="A635" s="35"/>
      <c r="B635" t="s">
        <v>1537</v>
      </c>
      <c r="D635" t="b">
        <f t="shared" si="4"/>
        <v>0</v>
      </c>
      <c r="E635" s="29" t="s">
        <v>1534</v>
      </c>
      <c r="F635" s="29" t="s">
        <v>7</v>
      </c>
      <c r="G635" s="29" t="s">
        <v>7</v>
      </c>
    </row>
    <row r="636" spans="1:7" x14ac:dyDescent="0.25">
      <c r="A636" s="35"/>
      <c r="B636" t="s">
        <v>1538</v>
      </c>
      <c r="D636" t="b">
        <f t="shared" si="4"/>
        <v>0</v>
      </c>
      <c r="E636" s="29" t="s">
        <v>1535</v>
      </c>
      <c r="F636" s="29" t="s">
        <v>7</v>
      </c>
      <c r="G636" s="29" t="s">
        <v>7</v>
      </c>
    </row>
    <row r="637" spans="1:7" x14ac:dyDescent="0.25">
      <c r="A637" s="35"/>
      <c r="B637" t="s">
        <v>1539</v>
      </c>
      <c r="D637" t="b">
        <f t="shared" si="4"/>
        <v>0</v>
      </c>
      <c r="E637" s="29" t="s">
        <v>1536</v>
      </c>
      <c r="F637" s="29" t="s">
        <v>7</v>
      </c>
      <c r="G637" s="29" t="s">
        <v>7</v>
      </c>
    </row>
    <row r="638" spans="1:7" x14ac:dyDescent="0.25">
      <c r="A638" s="35"/>
      <c r="D638" t="b">
        <f t="shared" si="4"/>
        <v>0</v>
      </c>
      <c r="E638" s="29" t="s">
        <v>1537</v>
      </c>
      <c r="F638" s="29" t="s">
        <v>7</v>
      </c>
      <c r="G638" s="29" t="s">
        <v>7</v>
      </c>
    </row>
    <row r="639" spans="1:7" x14ac:dyDescent="0.25">
      <c r="A639" s="35"/>
      <c r="E639" s="29" t="s">
        <v>1538</v>
      </c>
      <c r="F639" s="29" t="s">
        <v>7</v>
      </c>
      <c r="G639" s="29" t="s">
        <v>7</v>
      </c>
    </row>
    <row r="640" spans="1:7" x14ac:dyDescent="0.25">
      <c r="A640" s="35"/>
      <c r="E640" s="29" t="s">
        <v>1539</v>
      </c>
      <c r="F640" s="29" t="s">
        <v>7</v>
      </c>
      <c r="G640" s="29" t="s">
        <v>7</v>
      </c>
    </row>
    <row r="641" spans="1:1" x14ac:dyDescent="0.25">
      <c r="A641" s="35"/>
    </row>
    <row r="642" spans="1:1" x14ac:dyDescent="0.25">
      <c r="A642" s="35"/>
    </row>
    <row r="643" spans="1:1" x14ac:dyDescent="0.25">
      <c r="A643" s="35"/>
    </row>
    <row r="644" spans="1:1" x14ac:dyDescent="0.25">
      <c r="A644" s="35"/>
    </row>
    <row r="645" spans="1:1" x14ac:dyDescent="0.25">
      <c r="A645" s="35"/>
    </row>
    <row r="646" spans="1:1" x14ac:dyDescent="0.25">
      <c r="A646" s="35"/>
    </row>
    <row r="647" spans="1:1" x14ac:dyDescent="0.25">
      <c r="A647" s="35"/>
    </row>
    <row r="648" spans="1:1" x14ac:dyDescent="0.25">
      <c r="A648" s="35"/>
    </row>
    <row r="649" spans="1:1" x14ac:dyDescent="0.25">
      <c r="A649" s="35"/>
    </row>
    <row r="650" spans="1:1" x14ac:dyDescent="0.25">
      <c r="A650" s="35"/>
    </row>
    <row r="651" spans="1:1" x14ac:dyDescent="0.25">
      <c r="A651" s="35"/>
    </row>
    <row r="652" spans="1:1" x14ac:dyDescent="0.25">
      <c r="A652" s="35"/>
    </row>
    <row r="653" spans="1:1" x14ac:dyDescent="0.25">
      <c r="A653" s="35"/>
    </row>
    <row r="654" spans="1:1" x14ac:dyDescent="0.25">
      <c r="A654" s="35"/>
    </row>
    <row r="655" spans="1:1" x14ac:dyDescent="0.25">
      <c r="A655" s="35"/>
    </row>
    <row r="656" spans="1:1" x14ac:dyDescent="0.25">
      <c r="A656" s="35"/>
    </row>
    <row r="657" spans="1:1" x14ac:dyDescent="0.25">
      <c r="A657" s="35"/>
    </row>
    <row r="658" spans="1:1" x14ac:dyDescent="0.25">
      <c r="A658" s="35"/>
    </row>
    <row r="659" spans="1:1" x14ac:dyDescent="0.25">
      <c r="A659" s="35"/>
    </row>
    <row r="660" spans="1:1" x14ac:dyDescent="0.25">
      <c r="A660" s="35"/>
    </row>
    <row r="661" spans="1:1" x14ac:dyDescent="0.25">
      <c r="A661" s="35"/>
    </row>
    <row r="662" spans="1:1" x14ac:dyDescent="0.25">
      <c r="A662" s="35"/>
    </row>
    <row r="663" spans="1:1" x14ac:dyDescent="0.25">
      <c r="A663" s="35"/>
    </row>
    <row r="664" spans="1:1" x14ac:dyDescent="0.25">
      <c r="A664" s="35"/>
    </row>
    <row r="665" spans="1:1" x14ac:dyDescent="0.25">
      <c r="A665" s="35"/>
    </row>
    <row r="666" spans="1:1" x14ac:dyDescent="0.25">
      <c r="A666" s="35"/>
    </row>
    <row r="667" spans="1:1" x14ac:dyDescent="0.25">
      <c r="A667" s="35"/>
    </row>
    <row r="668" spans="1:1" x14ac:dyDescent="0.25">
      <c r="A668" s="35"/>
    </row>
    <row r="669" spans="1:1" x14ac:dyDescent="0.25">
      <c r="A669" s="35"/>
    </row>
    <row r="670" spans="1:1" x14ac:dyDescent="0.25">
      <c r="A670" s="35"/>
    </row>
    <row r="671" spans="1:1" x14ac:dyDescent="0.25">
      <c r="A671" s="35"/>
    </row>
    <row r="672" spans="1:1" x14ac:dyDescent="0.25">
      <c r="A672" s="35"/>
    </row>
    <row r="673" spans="1:1" x14ac:dyDescent="0.25">
      <c r="A673" s="35"/>
    </row>
    <row r="674" spans="1:1" x14ac:dyDescent="0.25">
      <c r="A674" s="35"/>
    </row>
    <row r="675" spans="1:1" x14ac:dyDescent="0.25">
      <c r="A675" s="35"/>
    </row>
    <row r="676" spans="1:1" x14ac:dyDescent="0.25">
      <c r="A676" s="35"/>
    </row>
    <row r="677" spans="1:1" x14ac:dyDescent="0.25">
      <c r="A677" s="35"/>
    </row>
    <row r="678" spans="1:1" x14ac:dyDescent="0.25">
      <c r="A678" s="35"/>
    </row>
    <row r="679" spans="1:1" x14ac:dyDescent="0.25">
      <c r="A679" s="35"/>
    </row>
    <row r="680" spans="1:1" x14ac:dyDescent="0.25">
      <c r="A680" s="35"/>
    </row>
    <row r="681" spans="1:1" x14ac:dyDescent="0.25">
      <c r="A681" s="35"/>
    </row>
    <row r="682" spans="1:1" x14ac:dyDescent="0.25">
      <c r="A682" s="35"/>
    </row>
    <row r="683" spans="1:1" x14ac:dyDescent="0.25">
      <c r="A683" s="35"/>
    </row>
    <row r="684" spans="1:1" x14ac:dyDescent="0.25">
      <c r="A684" s="35"/>
    </row>
    <row r="685" spans="1:1" x14ac:dyDescent="0.25">
      <c r="A685" s="35"/>
    </row>
    <row r="686" spans="1:1" x14ac:dyDescent="0.25">
      <c r="A686" s="35"/>
    </row>
  </sheetData>
  <sheetProtection selectLockedCells="1" selectUnlockedCells="1"/>
  <sortState xmlns:xlrd2="http://schemas.microsoft.com/office/spreadsheetml/2017/richdata2" ref="H4:I481">
    <sortCondition ref="H4:H481"/>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
  <sheetViews>
    <sheetView zoomScaleNormal="100" workbookViewId="0">
      <selection activeCell="E2" sqref="E2"/>
    </sheetView>
  </sheetViews>
  <sheetFormatPr defaultRowHeight="15" x14ac:dyDescent="0.25"/>
  <cols>
    <col min="1" max="9" width="9.140625" style="284"/>
    <col min="10" max="10" width="21.7109375" style="284" customWidth="1"/>
    <col min="11" max="11" width="34.85546875" style="284" customWidth="1"/>
    <col min="12" max="15" width="9.140625" style="284"/>
    <col min="16" max="16" width="9.7109375" style="284" customWidth="1"/>
    <col min="17" max="17" width="11.42578125" style="299" customWidth="1"/>
    <col min="18" max="19" width="9.140625" style="299"/>
    <col min="20" max="21" width="30.140625" style="284" customWidth="1"/>
    <col min="22" max="23" width="12.7109375" style="284" customWidth="1"/>
    <col min="24" max="16384" width="9.140625" style="284"/>
  </cols>
  <sheetData>
    <row r="1" spans="1:28" ht="51.75" thickBot="1" x14ac:dyDescent="0.3">
      <c r="A1" s="277" t="s">
        <v>1578</v>
      </c>
      <c r="B1" s="278" t="s">
        <v>1607</v>
      </c>
      <c r="C1" s="279" t="s">
        <v>1608</v>
      </c>
      <c r="D1" s="280" t="s">
        <v>1609</v>
      </c>
      <c r="E1" s="279" t="s">
        <v>1610</v>
      </c>
      <c r="F1" s="279" t="s">
        <v>1611</v>
      </c>
      <c r="G1" s="280" t="s">
        <v>1612</v>
      </c>
      <c r="H1" s="280" t="s">
        <v>1613</v>
      </c>
      <c r="I1" s="280" t="s">
        <v>1614</v>
      </c>
      <c r="J1" s="280" t="s">
        <v>1615</v>
      </c>
      <c r="K1" s="281" t="s">
        <v>1616</v>
      </c>
      <c r="L1" s="281" t="s">
        <v>1617</v>
      </c>
      <c r="M1" s="280" t="s">
        <v>1618</v>
      </c>
      <c r="N1" s="280" t="s">
        <v>1619</v>
      </c>
      <c r="O1" s="280" t="s">
        <v>1620</v>
      </c>
      <c r="P1" s="280" t="s">
        <v>1614</v>
      </c>
      <c r="Q1" s="282" t="s">
        <v>1621</v>
      </c>
      <c r="R1" s="282" t="s">
        <v>1622</v>
      </c>
      <c r="S1" s="279" t="s">
        <v>1623</v>
      </c>
      <c r="T1" s="280" t="s">
        <v>1624</v>
      </c>
      <c r="U1" s="280" t="s">
        <v>1625</v>
      </c>
      <c r="V1" s="280" t="s">
        <v>1626</v>
      </c>
      <c r="W1" s="280" t="s">
        <v>1627</v>
      </c>
      <c r="X1" s="279" t="s">
        <v>1628</v>
      </c>
      <c r="Y1" s="279" t="s">
        <v>1629</v>
      </c>
      <c r="Z1" s="279" t="s">
        <v>1630</v>
      </c>
      <c r="AA1" s="279" t="s">
        <v>1631</v>
      </c>
      <c r="AB1" s="283" t="s">
        <v>1632</v>
      </c>
    </row>
    <row r="2" spans="1:28" ht="186" customHeight="1" x14ac:dyDescent="0.25">
      <c r="A2" s="285"/>
      <c r="B2" s="286"/>
      <c r="C2" s="287">
        <f>'Žádost o NFP'!D12</f>
        <v>0</v>
      </c>
      <c r="D2" s="288">
        <f>'Žádost o NFP'!D188</f>
        <v>0</v>
      </c>
      <c r="E2" s="289"/>
      <c r="F2" s="290"/>
      <c r="G2" s="291">
        <f>'Žádost o NFP'!D19</f>
        <v>0</v>
      </c>
      <c r="H2" s="291">
        <f>'Žádost o NFP'!D20</f>
        <v>0</v>
      </c>
      <c r="I2" s="291">
        <f>'Žádost o NFP'!D21</f>
        <v>0</v>
      </c>
      <c r="J2" s="291" t="str">
        <f>CONCATENATE('Žádost o NFP'!B27," ",'Žádost o NFP'!C27," ",'Žádost o NFP'!D27,", ",'Žádost o NFP'!G27,"; ",'Žádost o NFP'!H27,CHAR(10),'Žádost o NFP'!B28," ",'Žádost o NFP'!C28," ",'Žádost o NFP'!D28,", ",'Žádost o NFP'!G28,"; ",'Žádost o NFP'!H28,CHAR(10),'Žádost o NFP'!B29," ",'Žádost o NFP'!C29," ",'Žádost o NFP'!D29,", ",'Žádost o NFP'!G29,"; ",'Žádost o NFP'!H29)</f>
        <v xml:space="preserve">  , ; 
  , ; 
  , ; </v>
      </c>
      <c r="K2" s="292" t="str">
        <f>CONCATENATE('Žádost o NFP'!B43," ",'Žádost o NFP'!C43," ",'Žádost o NFP'!D43,", ",'Žádost o NFP'!G43,"; ",'Žádost o NFP'!H43,CHAR(10),'Žádost o NFP'!B48," ",'Žádost o NFP'!C48," ",'Žádost o NFP'!D48,", ",'Žádost o NFP'!G48,"; ",'Žádost o NFP'!H48)</f>
        <v xml:space="preserve">  , ; asdf
  , ; </v>
      </c>
      <c r="L2" s="292" t="str">
        <f>CONCATENATE('Žádost o NFP'!F45,CHAR(10),'Žádost o NFP'!F50)</f>
        <v xml:space="preserve">
</v>
      </c>
      <c r="M2" s="293" t="str">
        <f>CONCATENATE('Žádost o NFP'!C45,CHAR(10),'Žádost o NFP'!C50)</f>
        <v xml:space="preserve">
</v>
      </c>
      <c r="N2" s="294">
        <f>'Žádost o NFP'!D54</f>
        <v>0</v>
      </c>
      <c r="O2" s="295">
        <f>'Žádost o NFP'!D55</f>
        <v>0</v>
      </c>
      <c r="P2" s="295">
        <f>'Žádost o NFP'!D56</f>
        <v>0</v>
      </c>
      <c r="Q2" s="295">
        <f>'Žádost o NFP'!G965</f>
        <v>0</v>
      </c>
      <c r="R2" s="295">
        <f>'Žádost o NFP'!G966</f>
        <v>0</v>
      </c>
      <c r="S2" s="291"/>
      <c r="T2" s="295" t="str">
        <f>CONCATENATE('Žádost o NFP'!G208,CHAR(10),'Žádost o NFP'!G214,CHAR(10),'Žádost o NFP'!G220)</f>
        <v xml:space="preserve">
</v>
      </c>
      <c r="U2" s="295" t="str">
        <f>CONCATENATE('Žádost o NFP'!G227,CHAR(10),'Žádost o NFP'!G233,CHAR(10),'Žádost o NFP'!G239)</f>
        <v xml:space="preserve">
</v>
      </c>
      <c r="V2" s="296">
        <f>'Žádost o NFP'!F263</f>
        <v>0</v>
      </c>
      <c r="W2" s="296">
        <f>'Žádost o NFP'!F264</f>
        <v>0</v>
      </c>
      <c r="X2" s="297"/>
      <c r="Y2" s="297"/>
      <c r="Z2" s="297"/>
      <c r="AA2" s="297"/>
      <c r="AB2" s="298"/>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2"/>
  <sheetViews>
    <sheetView topLeftCell="W1" workbookViewId="0">
      <selection activeCell="AA2" sqref="AA2"/>
    </sheetView>
  </sheetViews>
  <sheetFormatPr defaultRowHeight="15" x14ac:dyDescent="0.25"/>
  <cols>
    <col min="1" max="21" width="9.140625" style="284"/>
    <col min="22" max="22" width="15.28515625" style="284" customWidth="1"/>
    <col min="23" max="23" width="17.42578125" style="284" customWidth="1"/>
    <col min="24" max="24" width="13.28515625" style="284" customWidth="1"/>
    <col min="25" max="16384" width="9.140625" style="284"/>
  </cols>
  <sheetData>
    <row r="1" spans="1:39" ht="51.75" thickBot="1" x14ac:dyDescent="0.3">
      <c r="A1" s="277" t="s">
        <v>1578</v>
      </c>
      <c r="B1" s="278" t="s">
        <v>1607</v>
      </c>
      <c r="C1" s="279" t="s">
        <v>1608</v>
      </c>
      <c r="D1" s="280" t="s">
        <v>1609</v>
      </c>
      <c r="E1" s="279" t="s">
        <v>1610</v>
      </c>
      <c r="F1" s="279" t="s">
        <v>1611</v>
      </c>
      <c r="G1" s="280" t="s">
        <v>1612</v>
      </c>
      <c r="H1" s="280" t="s">
        <v>1613</v>
      </c>
      <c r="I1" s="280" t="s">
        <v>1614</v>
      </c>
      <c r="J1" s="280" t="s">
        <v>1615</v>
      </c>
      <c r="K1" s="281" t="s">
        <v>1616</v>
      </c>
      <c r="L1" s="281" t="s">
        <v>1617</v>
      </c>
      <c r="M1" s="280" t="s">
        <v>1618</v>
      </c>
      <c r="N1" s="280" t="s">
        <v>1619</v>
      </c>
      <c r="O1" s="280" t="s">
        <v>1620</v>
      </c>
      <c r="P1" s="280" t="s">
        <v>1614</v>
      </c>
      <c r="Q1" s="282" t="s">
        <v>1621</v>
      </c>
      <c r="R1" s="282" t="s">
        <v>1622</v>
      </c>
      <c r="S1" s="279" t="s">
        <v>1623</v>
      </c>
      <c r="T1" s="280" t="s">
        <v>1624</v>
      </c>
      <c r="U1" s="280" t="s">
        <v>1625</v>
      </c>
      <c r="V1" s="280" t="s">
        <v>1626</v>
      </c>
      <c r="W1" s="280" t="s">
        <v>1627</v>
      </c>
      <c r="X1" s="300" t="s">
        <v>1695</v>
      </c>
      <c r="Y1" s="300" t="s">
        <v>1696</v>
      </c>
      <c r="Z1" s="300" t="s">
        <v>1697</v>
      </c>
      <c r="AA1" s="300" t="s">
        <v>1698</v>
      </c>
      <c r="AB1" s="300" t="s">
        <v>1699</v>
      </c>
      <c r="AC1" s="300" t="s">
        <v>1700</v>
      </c>
      <c r="AD1" s="300" t="s">
        <v>1701</v>
      </c>
      <c r="AE1" s="300" t="s">
        <v>1702</v>
      </c>
      <c r="AF1" s="300" t="s">
        <v>1703</v>
      </c>
      <c r="AG1" s="300" t="s">
        <v>1704</v>
      </c>
      <c r="AH1" s="300" t="s">
        <v>1705</v>
      </c>
      <c r="AI1" s="300" t="s">
        <v>1706</v>
      </c>
      <c r="AJ1" s="300" t="s">
        <v>1707</v>
      </c>
      <c r="AK1" s="300" t="s">
        <v>1708</v>
      </c>
      <c r="AL1" s="300" t="s">
        <v>1709</v>
      </c>
      <c r="AM1" s="300" t="s">
        <v>1710</v>
      </c>
    </row>
    <row r="2" spans="1:39" ht="240" customHeight="1" x14ac:dyDescent="0.25">
      <c r="A2" s="285"/>
      <c r="B2" s="286"/>
      <c r="C2" s="287">
        <f>'Žádost o NFP'!D12</f>
        <v>0</v>
      </c>
      <c r="D2" s="288">
        <f>'Žádost o NFP'!D188</f>
        <v>0</v>
      </c>
      <c r="E2" s="289"/>
      <c r="F2" s="290"/>
      <c r="G2" s="291">
        <f>'Žádost o NFP'!D19</f>
        <v>0</v>
      </c>
      <c r="H2" s="291">
        <f>'Žádost o NFP'!D20</f>
        <v>0</v>
      </c>
      <c r="I2" s="291">
        <f>'Žádost o NFP'!D21</f>
        <v>0</v>
      </c>
      <c r="J2" s="291" t="str">
        <f>CONCATENATE('Žádost o NFP'!B27," ",'Žádost o NFP'!C27," ",'Žádost o NFP'!D27,", ",'Žádost o NFP'!G27,"; ",'Žádost o NFP'!H27,CHAR(10),'Žádost o NFP'!B28," ",'Žádost o NFP'!C28," ",'Žádost o NFP'!D28,", ",'Žádost o NFP'!G28,"; ",'Žádost o NFP'!H28,CHAR(10),'Žádost o NFP'!B29," ",'Žádost o NFP'!C29," ",'Žádost o NFP'!D29,", ",'Žádost o NFP'!G29,"; ",'Žádost o NFP'!H29)</f>
        <v xml:space="preserve">  , ; 
  , ; 
  , ; </v>
      </c>
      <c r="K2" s="292" t="str">
        <f>CONCATENATE('Žádost o NFP'!B43," ",'Žádost o NFP'!C43," ",'Žádost o NFP'!D43,", ",'Žádost o NFP'!G43,"; ",'Žádost o NFP'!H43,CHAR(10),'Žádost o NFP'!B48," ",'Žádost o NFP'!C48," ",'Žádost o NFP'!D48,", ",'Žádost o NFP'!G48,"; ",'Žádost o NFP'!H48)</f>
        <v xml:space="preserve">  , ; asdf
  , ; </v>
      </c>
      <c r="L2" s="292" t="str">
        <f>CONCATENATE('Žádost o NFP'!F45,CHAR(10),'Žádost o NFP'!F50)</f>
        <v xml:space="preserve">
</v>
      </c>
      <c r="M2" s="293" t="str">
        <f>CONCATENATE('Žádost o NFP'!C45,CHAR(10),'Žádost o NFP'!C50)</f>
        <v xml:space="preserve">
</v>
      </c>
      <c r="N2" s="294">
        <f>'Žádost o NFP'!D54</f>
        <v>0</v>
      </c>
      <c r="O2" s="295">
        <f>'Žádost o NFP'!D55</f>
        <v>0</v>
      </c>
      <c r="P2" s="295">
        <f>'Žádost o NFP'!D56</f>
        <v>0</v>
      </c>
      <c r="Q2" s="295">
        <f>'Žádost o NFP'!G965</f>
        <v>0</v>
      </c>
      <c r="R2" s="295">
        <f>'Žádost o NFP'!G966</f>
        <v>0</v>
      </c>
      <c r="S2" s="291"/>
      <c r="T2" s="295" t="str">
        <f>CONCATENATE('Žádost o NFP'!G208,CHAR(10),'Žádost o NFP'!G214,CHAR(10),'Žádost o NFP'!G220)</f>
        <v xml:space="preserve">
</v>
      </c>
      <c r="U2" s="295" t="str">
        <f>CONCATENATE('Žádost o NFP'!G227,CHAR(10),'Žádost o NFP'!G233,CHAR(10),'Žádost o NFP'!G239)</f>
        <v xml:space="preserve">
</v>
      </c>
      <c r="V2" s="296">
        <f>'Žádost o NFP'!F265</f>
        <v>0</v>
      </c>
      <c r="W2" s="301" t="str">
        <f>'Žádost o NFP'!F266</f>
        <v/>
      </c>
      <c r="X2" s="302">
        <f>'Žádost o NFP'!F265</f>
        <v>0</v>
      </c>
      <c r="Y2" s="303" t="str">
        <f>'Žádost o NFP'!D191</f>
        <v>2 Kvalitní životní prostředí</v>
      </c>
      <c r="Z2" s="303" t="str">
        <f>'Žádost o NFP'!D192</f>
        <v>2.1 Zvýšení atraktivnosti kulturního a přírodního dědictví pro obyvatele a návštěvníky přeshraničního regionu</v>
      </c>
      <c r="AA2" s="303">
        <f>'Žádost o NFP'!D247</f>
        <v>0</v>
      </c>
      <c r="AB2" s="304" t="str">
        <f>CONCATENATE('Žádost o NFP'!D272,CHAR(10),'Žádost o NFP'!C273)</f>
        <v xml:space="preserve">Řízení projektu
</v>
      </c>
      <c r="AC2" s="304" t="str">
        <f>CONCATENATE('Žádost o NFP'!D280,CHAR(10),'Žádost o NFP'!C281)</f>
        <v xml:space="preserve">Zabezpečení povinné publicity malého projektu
</v>
      </c>
      <c r="AD2" s="304" t="str">
        <f>CONCATENATE('Žádost o NFP'!D289,CHAR(10),'Žádost o NFP'!C290)</f>
        <v xml:space="preserve">
</v>
      </c>
      <c r="AE2" s="304" t="str">
        <f>CONCATENATE('Žádost o NFP'!D298,CHAR(10),'Žádost o NFP'!C299)</f>
        <v xml:space="preserve">
</v>
      </c>
      <c r="AF2" s="304" t="str">
        <f>CONCATENATE('Žádost o NFP'!D307,CHAR(10),'Žádost o NFP'!C308)</f>
        <v xml:space="preserve">
</v>
      </c>
      <c r="AG2" s="304" t="str">
        <f>CONCATENATE('Žádost o NFP'!D316,CHAR(10),'Žádost o NFP'!C317)</f>
        <v xml:space="preserve">
</v>
      </c>
      <c r="AH2" s="304" t="str">
        <f>CONCATENATE('Žádost o NFP'!D325,CHAR(10),'Žádost o NFP'!C326)</f>
        <v xml:space="preserve">
</v>
      </c>
      <c r="AI2" s="304" t="str">
        <f>CONCATENATE('Žádost o NFP'!D334,CHAR(10),'Žádost o NFP'!C335)</f>
        <v xml:space="preserve">
</v>
      </c>
      <c r="AJ2" s="304" t="str">
        <f>CONCATENATE('Žádost o NFP'!D343,CHAR(10),'Žádost o NFP'!C344)</f>
        <v xml:space="preserve">
</v>
      </c>
      <c r="AK2" s="304" t="str">
        <f>CONCATENATE('Žádost o NFP'!D352,CHAR(10),'Žádost o NFP'!C353)</f>
        <v xml:space="preserve">
</v>
      </c>
      <c r="AL2" s="304" t="str">
        <f>CONCATENATE('Žádost o NFP'!D361,CHAR(10),'Žádost o NFP'!C362)</f>
        <v xml:space="preserve">
</v>
      </c>
      <c r="AM2" s="304" t="str">
        <f>CONCATENATE('Žádost o NFP'!D370,CHAR(10),'Žádost o NFP'!C371)</f>
        <v xml:space="preserve">
</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6"/>
  <dimension ref="B2:I481"/>
  <sheetViews>
    <sheetView topLeftCell="A478" workbookViewId="0">
      <selection activeCell="C433" sqref="C433"/>
    </sheetView>
  </sheetViews>
  <sheetFormatPr defaultRowHeight="15" x14ac:dyDescent="0.25"/>
  <cols>
    <col min="1" max="1" width="3.5703125" customWidth="1"/>
    <col min="2" max="2" width="33.28515625" bestFit="1" customWidth="1"/>
    <col min="3" max="3" width="41.7109375" customWidth="1"/>
    <col min="4" max="4" width="53.28515625" customWidth="1"/>
    <col min="5" max="5" width="52.42578125" customWidth="1"/>
    <col min="6" max="6" width="40.28515625" customWidth="1"/>
    <col min="7" max="7" width="24.140625" customWidth="1"/>
  </cols>
  <sheetData>
    <row r="2" spans="2:9" x14ac:dyDescent="0.25">
      <c r="B2" s="28" t="s">
        <v>40</v>
      </c>
      <c r="C2" s="28" t="s">
        <v>480</v>
      </c>
      <c r="D2" s="28" t="s">
        <v>89</v>
      </c>
      <c r="E2" s="28" t="s">
        <v>5</v>
      </c>
      <c r="F2" s="28" t="s">
        <v>482</v>
      </c>
    </row>
    <row r="3" spans="2:9" x14ac:dyDescent="0.25">
      <c r="B3" s="29" t="s">
        <v>41</v>
      </c>
      <c r="C3" s="30" t="s">
        <v>46</v>
      </c>
      <c r="D3" s="29" t="s">
        <v>449</v>
      </c>
      <c r="E3" s="29" t="s">
        <v>90</v>
      </c>
      <c r="F3" s="29" t="s">
        <v>91</v>
      </c>
      <c r="H3" t="s">
        <v>483</v>
      </c>
      <c r="I3" t="str">
        <f>CONCATENATE(H3," - ",E3)</f>
        <v xml:space="preserve">A01 - Analýza spoločných potrieb/výziev. </v>
      </c>
    </row>
    <row r="4" spans="2:9" x14ac:dyDescent="0.25">
      <c r="B4" s="29" t="s">
        <v>41</v>
      </c>
      <c r="C4" s="30" t="s">
        <v>46</v>
      </c>
      <c r="D4" s="29" t="s">
        <v>449</v>
      </c>
      <c r="E4" s="29" t="s">
        <v>92</v>
      </c>
      <c r="F4" s="29" t="s">
        <v>91</v>
      </c>
      <c r="H4" t="s">
        <v>484</v>
      </c>
      <c r="I4" t="str">
        <f t="shared" ref="I4:I67" si="0">CONCATENATE(H4," - ",E4)</f>
        <v>A02 - Príprava nových spoločných vzdelávacích programov/výstupov.</v>
      </c>
    </row>
    <row r="5" spans="2:9" x14ac:dyDescent="0.25">
      <c r="B5" s="29" t="s">
        <v>41</v>
      </c>
      <c r="C5" s="30" t="s">
        <v>46</v>
      </c>
      <c r="D5" s="29" t="s">
        <v>449</v>
      </c>
      <c r="E5" s="29" t="s">
        <v>93</v>
      </c>
      <c r="F5" s="29" t="s">
        <v>91</v>
      </c>
      <c r="H5" t="s">
        <v>485</v>
      </c>
      <c r="I5" t="str">
        <f t="shared" si="0"/>
        <v>A03 - Príprava inovovaných spoločných vzdelávacích programov/výstupov.</v>
      </c>
    </row>
    <row r="6" spans="2:9" x14ac:dyDescent="0.25">
      <c r="B6" s="29" t="s">
        <v>41</v>
      </c>
      <c r="C6" s="30" t="s">
        <v>46</v>
      </c>
      <c r="D6" s="29" t="s">
        <v>449</v>
      </c>
      <c r="E6" s="29" t="s">
        <v>94</v>
      </c>
      <c r="F6" s="29" t="s">
        <v>91</v>
      </c>
      <c r="H6" t="s">
        <v>486</v>
      </c>
      <c r="I6" t="str">
        <f t="shared" si="0"/>
        <v xml:space="preserve">A04 - Testovanie vytvorených spoločných vzdelávacích programov/výstupov v praxi a vyhodnotenie efektivity[1] (napr. prostredníctvom školení, skúšobných lekcií, spoločných prác).  </v>
      </c>
    </row>
    <row r="7" spans="2:9" x14ac:dyDescent="0.25">
      <c r="B7" s="29" t="s">
        <v>41</v>
      </c>
      <c r="C7" s="30" t="s">
        <v>46</v>
      </c>
      <c r="D7" s="29" t="s">
        <v>449</v>
      </c>
      <c r="E7" s="29" t="s">
        <v>95</v>
      </c>
      <c r="F7" s="29" t="s">
        <v>96</v>
      </c>
      <c r="H7" t="s">
        <v>487</v>
      </c>
      <c r="I7" t="str">
        <f t="shared" si="0"/>
        <v xml:space="preserve">A05 - Zavedenie (využitie) vytvorených spoločných vzdelávacích programov/výstupov do praxe a vyhodnotenie efektivity1 (zavedenie do procesu výučby). </v>
      </c>
    </row>
    <row r="8" spans="2:9" x14ac:dyDescent="0.25">
      <c r="B8" s="29" t="s">
        <v>41</v>
      </c>
      <c r="C8" s="30" t="s">
        <v>46</v>
      </c>
      <c r="D8" s="29" t="s">
        <v>449</v>
      </c>
      <c r="E8" s="29" t="s">
        <v>97</v>
      </c>
      <c r="F8" s="29" t="s">
        <v>96</v>
      </c>
      <c r="H8" t="s">
        <v>488</v>
      </c>
      <c r="I8" t="str">
        <f t="shared" si="0"/>
        <v>A06 - Zavedenie a využitie e-learningu.</v>
      </c>
    </row>
    <row r="9" spans="2:9" x14ac:dyDescent="0.25">
      <c r="B9" s="29" t="s">
        <v>41</v>
      </c>
      <c r="C9" s="30" t="s">
        <v>46</v>
      </c>
      <c r="D9" s="29" t="s">
        <v>449</v>
      </c>
      <c r="E9" s="29" t="s">
        <v>98</v>
      </c>
      <c r="F9" s="29" t="s">
        <v>96</v>
      </c>
      <c r="H9" t="s">
        <v>489</v>
      </c>
      <c r="I9" t="str">
        <f t="shared" si="0"/>
        <v xml:space="preserve">A07 - Vydanie/tlač pracovných listov/ pracovných zošitov, učebníc/učebných textov/metodických príručiek. </v>
      </c>
    </row>
    <row r="10" spans="2:9" x14ac:dyDescent="0.25">
      <c r="B10" s="29" t="s">
        <v>41</v>
      </c>
      <c r="C10" s="30" t="s">
        <v>46</v>
      </c>
      <c r="D10" s="29" t="s">
        <v>449</v>
      </c>
      <c r="E10" s="29" t="s">
        <v>99</v>
      </c>
      <c r="F10" s="29" t="s">
        <v>100</v>
      </c>
      <c r="H10" t="s">
        <v>490</v>
      </c>
      <c r="I10" t="str">
        <f t="shared" si="0"/>
        <v>A08 - Školenie/tréning doktorandov/pedagógov.</v>
      </c>
    </row>
    <row r="11" spans="2:9" x14ac:dyDescent="0.25">
      <c r="B11" s="29" t="s">
        <v>41</v>
      </c>
      <c r="C11" s="30" t="s">
        <v>46</v>
      </c>
      <c r="D11" s="29" t="s">
        <v>449</v>
      </c>
      <c r="E11" s="29" t="s">
        <v>101</v>
      </c>
      <c r="F11" s="29" t="s">
        <v>100</v>
      </c>
      <c r="H11" t="s">
        <v>491</v>
      </c>
      <c r="I11" t="str">
        <f t="shared" si="0"/>
        <v>A09 - Výmenné stáže doktorandov/pedagógov.</v>
      </c>
    </row>
    <row r="12" spans="2:9" x14ac:dyDescent="0.25">
      <c r="B12" s="29" t="s">
        <v>41</v>
      </c>
      <c r="C12" s="30" t="s">
        <v>46</v>
      </c>
      <c r="D12" s="29" t="s">
        <v>449</v>
      </c>
      <c r="E12" s="29" t="s">
        <v>102</v>
      </c>
      <c r="F12" s="29" t="s">
        <v>100</v>
      </c>
      <c r="H12" t="s">
        <v>492</v>
      </c>
      <c r="I12" t="str">
        <f t="shared" si="0"/>
        <v>A10 - Výmenné stáže/pobyty žiakov/študentov.</v>
      </c>
    </row>
    <row r="13" spans="2:9" x14ac:dyDescent="0.25">
      <c r="B13" s="29" t="s">
        <v>41</v>
      </c>
      <c r="C13" s="30" t="s">
        <v>46</v>
      </c>
      <c r="D13" s="29" t="s">
        <v>449</v>
      </c>
      <c r="E13" s="29" t="s">
        <v>103</v>
      </c>
      <c r="F13" s="29" t="s">
        <v>7</v>
      </c>
      <c r="H13" t="s">
        <v>493</v>
      </c>
      <c r="I13" t="str">
        <f t="shared" si="0"/>
        <v>A11 - Realizácia seminárov.</v>
      </c>
    </row>
    <row r="14" spans="2:9" x14ac:dyDescent="0.25">
      <c r="B14" s="29" t="s">
        <v>41</v>
      </c>
      <c r="C14" s="30" t="s">
        <v>46</v>
      </c>
      <c r="D14" s="29" t="s">
        <v>449</v>
      </c>
      <c r="E14" s="29" t="s">
        <v>104</v>
      </c>
      <c r="F14" s="29" t="s">
        <v>7</v>
      </c>
      <c r="H14" t="s">
        <v>494</v>
      </c>
      <c r="I14" t="str">
        <f t="shared" si="0"/>
        <v>A12 - Spoločná konferencia.</v>
      </c>
    </row>
    <row r="15" spans="2:9" x14ac:dyDescent="0.25">
      <c r="B15" s="29" t="s">
        <v>41</v>
      </c>
      <c r="C15" s="30" t="s">
        <v>46</v>
      </c>
      <c r="D15" s="29" t="s">
        <v>449</v>
      </c>
      <c r="E15" s="29" t="s">
        <v>105</v>
      </c>
      <c r="F15" s="29" t="s">
        <v>7</v>
      </c>
      <c r="H15" t="s">
        <v>495</v>
      </c>
      <c r="I15" t="str">
        <f t="shared" si="0"/>
        <v xml:space="preserve">A13 - Prezentácia spoločných výstupov/propagácia (doplnková aktivita).  </v>
      </c>
    </row>
    <row r="16" spans="2:9" x14ac:dyDescent="0.25">
      <c r="B16" s="29" t="s">
        <v>41</v>
      </c>
      <c r="C16" s="30" t="s">
        <v>46</v>
      </c>
      <c r="D16" s="29" t="s">
        <v>449</v>
      </c>
      <c r="E16" s="29" t="s">
        <v>106</v>
      </c>
      <c r="F16" s="29" t="s">
        <v>7</v>
      </c>
      <c r="H16" t="s">
        <v>496</v>
      </c>
      <c r="I16" t="str">
        <f t="shared" si="0"/>
        <v>A14 - Vydanie/tlač publikačných výstupov.</v>
      </c>
    </row>
    <row r="17" spans="2:9" x14ac:dyDescent="0.25">
      <c r="B17" s="29" t="s">
        <v>41</v>
      </c>
      <c r="C17" s="30" t="s">
        <v>46</v>
      </c>
      <c r="D17" s="29" t="s">
        <v>449</v>
      </c>
      <c r="E17" s="29" t="s">
        <v>107</v>
      </c>
      <c r="F17" s="29" t="s">
        <v>7</v>
      </c>
      <c r="H17" t="s">
        <v>497</v>
      </c>
      <c r="I17" t="str">
        <f t="shared" si="0"/>
        <v>A15 - Obstaranie vybavenia potrebného k príprave/zavedeniu spoločných programov/výstupov.</v>
      </c>
    </row>
    <row r="18" spans="2:9" x14ac:dyDescent="0.25">
      <c r="B18" s="29" t="s">
        <v>41</v>
      </c>
      <c r="C18" s="30" t="s">
        <v>46</v>
      </c>
      <c r="D18" s="29" t="s">
        <v>449</v>
      </c>
      <c r="E18" s="29" t="s">
        <v>108</v>
      </c>
      <c r="F18" s="29" t="s">
        <v>7</v>
      </c>
      <c r="H18" t="s">
        <v>498</v>
      </c>
      <c r="I18" t="str">
        <f t="shared" si="0"/>
        <v>A16 - Stavebné práce/úpravy súvisiace so zavedením spoločných vzdelávacích programov/výstupov.</v>
      </c>
    </row>
    <row r="19" spans="2:9" x14ac:dyDescent="0.25">
      <c r="B19" s="29" t="s">
        <v>41</v>
      </c>
      <c r="C19" s="30" t="s">
        <v>46</v>
      </c>
      <c r="D19" s="29" t="s">
        <v>449</v>
      </c>
      <c r="E19" s="29" t="s">
        <v>109</v>
      </c>
      <c r="F19" s="29" t="s">
        <v>7</v>
      </c>
      <c r="H19" t="s">
        <v>499</v>
      </c>
      <c r="I19" t="str">
        <f t="shared" si="0"/>
        <v>A17 - Obstaranie nehnuteľností súvisiacich so zavedením spoločných vzdelávacích programov/výstupov.</v>
      </c>
    </row>
    <row r="20" spans="2:9" x14ac:dyDescent="0.25">
      <c r="B20" s="29" t="s">
        <v>41</v>
      </c>
      <c r="C20" s="30" t="s">
        <v>46</v>
      </c>
      <c r="D20" s="29" t="s">
        <v>450</v>
      </c>
      <c r="E20" s="29" t="s">
        <v>110</v>
      </c>
      <c r="F20" s="29" t="s">
        <v>91</v>
      </c>
      <c r="H20" t="s">
        <v>500</v>
      </c>
      <c r="I20" t="str">
        <f t="shared" si="0"/>
        <v>B01 - Spracovanie štúdie k systematizácii spolupráce medzi vzdelávacími inštitúciami a zamestnávateľmi</v>
      </c>
    </row>
    <row r="21" spans="2:9" x14ac:dyDescent="0.25">
      <c r="B21" s="29" t="s">
        <v>41</v>
      </c>
      <c r="C21" s="30" t="s">
        <v>46</v>
      </c>
      <c r="D21" s="29" t="s">
        <v>450</v>
      </c>
      <c r="E21" s="29" t="s">
        <v>111</v>
      </c>
      <c r="F21" s="29" t="s">
        <v>91</v>
      </c>
      <c r="H21" t="s">
        <v>501</v>
      </c>
      <c r="I21" t="str">
        <f t="shared" si="0"/>
        <v>B02 - Spracovanie spoločnej stratégie</v>
      </c>
    </row>
    <row r="22" spans="2:9" x14ac:dyDescent="0.25">
      <c r="B22" s="29" t="s">
        <v>41</v>
      </c>
      <c r="C22" s="30" t="s">
        <v>46</v>
      </c>
      <c r="D22" s="29" t="s">
        <v>450</v>
      </c>
      <c r="E22" s="29" t="s">
        <v>112</v>
      </c>
      <c r="F22" s="29" t="s">
        <v>91</v>
      </c>
      <c r="H22" t="s">
        <v>502</v>
      </c>
      <c r="I22" t="str">
        <f t="shared" si="0"/>
        <v>B03 - Spracovanie spoločnej analýzy/štúdie  v oblasti priblíženia ponuky vzdelávania a potrieb trhu práce za podmienky ich reálneho uplatnenia</v>
      </c>
    </row>
    <row r="23" spans="2:9" x14ac:dyDescent="0.25">
      <c r="B23" s="29" t="s">
        <v>41</v>
      </c>
      <c r="C23" s="30" t="s">
        <v>46</v>
      </c>
      <c r="D23" s="29" t="s">
        <v>450</v>
      </c>
      <c r="E23" s="29" t="s">
        <v>113</v>
      </c>
      <c r="F23" s="29" t="s">
        <v>91</v>
      </c>
      <c r="H23" t="s">
        <v>503</v>
      </c>
      <c r="I23" t="str">
        <f t="shared" si="0"/>
        <v>B04 - Spracovanie spoločnej koncepcie smerujúcej k zlepšeniu postavenia absolventov na cezhraničnom trhu práce</v>
      </c>
    </row>
    <row r="24" spans="2:9" x14ac:dyDescent="0.25">
      <c r="B24" s="29" t="s">
        <v>41</v>
      </c>
      <c r="C24" s="30" t="s">
        <v>46</v>
      </c>
      <c r="D24" s="29" t="s">
        <v>450</v>
      </c>
      <c r="E24" s="29" t="s">
        <v>114</v>
      </c>
      <c r="F24" s="29" t="s">
        <v>91</v>
      </c>
      <c r="H24" t="s">
        <v>504</v>
      </c>
      <c r="I24" t="str">
        <f t="shared" si="0"/>
        <v>B05 - Aktivita smerujúca k odstráneniu bariér pri uznávaní kvalifikácií medzi oboma členskými štátmi</v>
      </c>
    </row>
    <row r="25" spans="2:9" x14ac:dyDescent="0.25">
      <c r="B25" s="29" t="s">
        <v>41</v>
      </c>
      <c r="C25" s="30" t="s">
        <v>46</v>
      </c>
      <c r="D25" s="29" t="s">
        <v>450</v>
      </c>
      <c r="E25" s="29" t="s">
        <v>115</v>
      </c>
      <c r="F25" s="29" t="s">
        <v>91</v>
      </c>
      <c r="H25" t="s">
        <v>505</v>
      </c>
      <c r="I25" t="str">
        <f t="shared" si="0"/>
        <v>B06 - Spracovanie spoločnej databázy</v>
      </c>
    </row>
    <row r="26" spans="2:9" x14ac:dyDescent="0.25">
      <c r="B26" s="29" t="s">
        <v>41</v>
      </c>
      <c r="C26" s="30" t="s">
        <v>46</v>
      </c>
      <c r="D26" s="29" t="s">
        <v>450</v>
      </c>
      <c r="E26" s="29" t="s">
        <v>116</v>
      </c>
      <c r="F26" s="29" t="s">
        <v>96</v>
      </c>
      <c r="H26" t="s">
        <v>506</v>
      </c>
      <c r="I26" t="str">
        <f t="shared" si="0"/>
        <v>B07 - Poriadení vybavení nevyhnutného pre realizáciu praxe/výučby</v>
      </c>
    </row>
    <row r="27" spans="2:9" x14ac:dyDescent="0.25">
      <c r="B27" s="29" t="s">
        <v>41</v>
      </c>
      <c r="C27" s="30" t="s">
        <v>46</v>
      </c>
      <c r="D27" s="29" t="s">
        <v>450</v>
      </c>
      <c r="E27" s="29" t="s">
        <v>117</v>
      </c>
      <c r="F27" s="29" t="s">
        <v>96</v>
      </c>
      <c r="H27" t="s">
        <v>507</v>
      </c>
      <c r="I27" t="str">
        <f t="shared" si="0"/>
        <v>B08 - Vytvorenie spoločného informačného/manažérskeho systému</v>
      </c>
    </row>
    <row r="28" spans="2:9" x14ac:dyDescent="0.25">
      <c r="B28" s="29" t="s">
        <v>41</v>
      </c>
      <c r="C28" s="30" t="s">
        <v>46</v>
      </c>
      <c r="D28" s="29" t="s">
        <v>450</v>
      </c>
      <c r="E28" s="29" t="s">
        <v>118</v>
      </c>
      <c r="F28" s="29" t="s">
        <v>96</v>
      </c>
      <c r="H28" t="s">
        <v>508</v>
      </c>
      <c r="I28" t="str">
        <f t="shared" si="0"/>
        <v>B09 - Realizácia spoločnej vzdelávacej aktivity v spolupráci s inštitúciami trhu práce</v>
      </c>
    </row>
    <row r="29" spans="2:9" x14ac:dyDescent="0.25">
      <c r="B29" s="29" t="s">
        <v>41</v>
      </c>
      <c r="C29" s="30" t="s">
        <v>46</v>
      </c>
      <c r="D29" s="29" t="s">
        <v>450</v>
      </c>
      <c r="E29" s="29" t="s">
        <v>119</v>
      </c>
      <c r="F29" s="29" t="s">
        <v>96</v>
      </c>
      <c r="H29" t="s">
        <v>509</v>
      </c>
      <c r="I29" t="str">
        <f t="shared" si="0"/>
        <v>B10 - Spoločná príprava konceptu praktickej výučby v podnikoch či inštitúciách (napr. koncepty duálneho vzdelávania)</v>
      </c>
    </row>
    <row r="30" spans="2:9" x14ac:dyDescent="0.25">
      <c r="B30" s="29" t="s">
        <v>41</v>
      </c>
      <c r="C30" s="30" t="s">
        <v>46</v>
      </c>
      <c r="D30" s="29" t="s">
        <v>450</v>
      </c>
      <c r="E30" s="29" t="s">
        <v>120</v>
      </c>
      <c r="F30" s="29" t="s">
        <v>96</v>
      </c>
      <c r="H30" t="s">
        <v>510</v>
      </c>
      <c r="I30" t="str">
        <f t="shared" si="0"/>
        <v>B11 - Aktivity k zavádzaní opatrení / realizácia stratégie</v>
      </c>
    </row>
    <row r="31" spans="2:9" x14ac:dyDescent="0.25">
      <c r="B31" s="29" t="s">
        <v>41</v>
      </c>
      <c r="C31" s="30" t="s">
        <v>46</v>
      </c>
      <c r="D31" s="29" t="s">
        <v>450</v>
      </c>
      <c r="E31" s="29" t="s">
        <v>121</v>
      </c>
      <c r="F31" s="29" t="s">
        <v>96</v>
      </c>
      <c r="H31" t="s">
        <v>511</v>
      </c>
      <c r="I31" t="str">
        <f t="shared" si="0"/>
        <v>B12 - Realizácia zavedenia potrebných prvkov teórie/praxe do výučby zo strany zamestnávateľov (aj formou firemných škôl)</v>
      </c>
    </row>
    <row r="32" spans="2:9" x14ac:dyDescent="0.25">
      <c r="B32" s="29" t="s">
        <v>41</v>
      </c>
      <c r="C32" s="30" t="s">
        <v>46</v>
      </c>
      <c r="D32" s="29" t="s">
        <v>450</v>
      </c>
      <c r="E32" s="29" t="s">
        <v>122</v>
      </c>
      <c r="F32" s="29" t="s">
        <v>100</v>
      </c>
      <c r="H32" t="s">
        <v>512</v>
      </c>
      <c r="I32" t="str">
        <f t="shared" si="0"/>
        <v>B13 - Realizácia cezhraničných stáží a praxí  žiakov a študentov škôl u potenciálnych zamestnávateľov</v>
      </c>
    </row>
    <row r="33" spans="2:9" x14ac:dyDescent="0.25">
      <c r="B33" s="29" t="s">
        <v>41</v>
      </c>
      <c r="C33" s="30" t="s">
        <v>46</v>
      </c>
      <c r="D33" s="29" t="s">
        <v>450</v>
      </c>
      <c r="E33" s="29" t="s">
        <v>123</v>
      </c>
      <c r="F33" s="29" t="s">
        <v>7</v>
      </c>
      <c r="H33" t="s">
        <v>513</v>
      </c>
      <c r="I33" t="str">
        <f t="shared" si="0"/>
        <v>B14 - Spracovanie analýzy potrieb zamestnávateľov v cezhraničnom regióne</v>
      </c>
    </row>
    <row r="34" spans="2:9" x14ac:dyDescent="0.25">
      <c r="B34" s="29" t="s">
        <v>41</v>
      </c>
      <c r="C34" s="30" t="s">
        <v>46</v>
      </c>
      <c r="D34" s="29" t="s">
        <v>450</v>
      </c>
      <c r="E34" s="29" t="s">
        <v>124</v>
      </c>
      <c r="F34" s="29" t="s">
        <v>7</v>
      </c>
      <c r="H34" t="s">
        <v>514</v>
      </c>
      <c r="I34" t="str">
        <f t="shared" si="0"/>
        <v>B15 - Vydanie/tlač publikačných výstupov</v>
      </c>
    </row>
    <row r="35" spans="2:9" x14ac:dyDescent="0.25">
      <c r="B35" s="29" t="s">
        <v>41</v>
      </c>
      <c r="C35" s="30" t="s">
        <v>46</v>
      </c>
      <c r="D35" s="29" t="s">
        <v>450</v>
      </c>
      <c r="E35" s="29" t="s">
        <v>125</v>
      </c>
      <c r="F35" s="29" t="s">
        <v>7</v>
      </c>
      <c r="H35" t="s">
        <v>515</v>
      </c>
      <c r="I35" t="str">
        <f t="shared" si="0"/>
        <v>B16 - Prezentácia spoločných výstupov/propagácia (doplnková aktivita)</v>
      </c>
    </row>
    <row r="36" spans="2:9" x14ac:dyDescent="0.25">
      <c r="B36" s="29" t="s">
        <v>41</v>
      </c>
      <c r="C36" s="30" t="s">
        <v>46</v>
      </c>
      <c r="D36" s="29" t="s">
        <v>450</v>
      </c>
      <c r="E36" s="29" t="s">
        <v>126</v>
      </c>
      <c r="F36" s="29" t="s">
        <v>7</v>
      </c>
      <c r="H36" t="s">
        <v>516</v>
      </c>
      <c r="I36" t="str">
        <f t="shared" si="0"/>
        <v>B17 - Realizácia spoločného seminára/konferencie/okrúhleho stola</v>
      </c>
    </row>
    <row r="37" spans="2:9" x14ac:dyDescent="0.25">
      <c r="B37" s="29" t="s">
        <v>41</v>
      </c>
      <c r="C37" s="30" t="s">
        <v>46</v>
      </c>
      <c r="D37" s="29" t="s">
        <v>450</v>
      </c>
      <c r="E37" s="29" t="s">
        <v>127</v>
      </c>
      <c r="F37" s="29" t="s">
        <v>7</v>
      </c>
      <c r="H37" t="s">
        <v>517</v>
      </c>
      <c r="I37" t="str">
        <f t="shared" si="0"/>
        <v>B18 - Realizácia propagačného/informačného/osvetového opatrení smerovaného voči zamestnávateľom v spoločnom regióne</v>
      </c>
    </row>
    <row r="38" spans="2:9" x14ac:dyDescent="0.25">
      <c r="B38" s="29" t="s">
        <v>41</v>
      </c>
      <c r="C38" s="30" t="s">
        <v>46</v>
      </c>
      <c r="D38" s="29" t="s">
        <v>451</v>
      </c>
      <c r="E38" s="29" t="s">
        <v>128</v>
      </c>
      <c r="F38" s="29" t="s">
        <v>100</v>
      </c>
      <c r="H38" t="s">
        <v>518</v>
      </c>
      <c r="I38" t="str">
        <f t="shared" si="0"/>
        <v>C01 - Príprava a realizácia výmenného pobytu/stáže pedagógov</v>
      </c>
    </row>
    <row r="39" spans="2:9" x14ac:dyDescent="0.25">
      <c r="B39" s="29" t="s">
        <v>41</v>
      </c>
      <c r="C39" s="30" t="s">
        <v>46</v>
      </c>
      <c r="D39" s="29" t="s">
        <v>451</v>
      </c>
      <c r="E39" s="29" t="s">
        <v>129</v>
      </c>
      <c r="F39" s="29" t="s">
        <v>100</v>
      </c>
      <c r="H39" t="s">
        <v>519</v>
      </c>
      <c r="I39" t="str">
        <f t="shared" si="0"/>
        <v>C02 - Príprava a realizácia výmenného pobytu/stáže žiakov/študentov</v>
      </c>
    </row>
    <row r="40" spans="2:9" x14ac:dyDescent="0.25">
      <c r="B40" s="29" t="s">
        <v>41</v>
      </c>
      <c r="C40" s="30" t="s">
        <v>46</v>
      </c>
      <c r="D40" s="29" t="s">
        <v>451</v>
      </c>
      <c r="E40" s="29" t="s">
        <v>130</v>
      </c>
      <c r="F40" s="29" t="s">
        <v>91</v>
      </c>
      <c r="H40" t="s">
        <v>520</v>
      </c>
      <c r="I40" t="str">
        <f t="shared" si="0"/>
        <v>C03 - Nákup vybavenia potrebného pre realizáciu aktivít projektu</v>
      </c>
    </row>
    <row r="41" spans="2:9" x14ac:dyDescent="0.25">
      <c r="B41" s="29" t="s">
        <v>41</v>
      </c>
      <c r="C41" s="30" t="s">
        <v>46</v>
      </c>
      <c r="D41" s="29" t="s">
        <v>451</v>
      </c>
      <c r="E41" s="29" t="s">
        <v>131</v>
      </c>
      <c r="F41" s="29" t="s">
        <v>7</v>
      </c>
      <c r="H41" t="s">
        <v>521</v>
      </c>
      <c r="I41" t="str">
        <f t="shared" si="0"/>
        <v>C04 - Spracovaní výstupov z výmenného pobytu/stáže</v>
      </c>
    </row>
    <row r="42" spans="2:9" x14ac:dyDescent="0.25">
      <c r="B42" s="29" t="s">
        <v>41</v>
      </c>
      <c r="C42" s="30" t="s">
        <v>46</v>
      </c>
      <c r="D42" s="29" t="s">
        <v>451</v>
      </c>
      <c r="E42" s="29" t="s">
        <v>132</v>
      </c>
      <c r="F42" s="29" t="s">
        <v>7</v>
      </c>
      <c r="H42" t="s">
        <v>522</v>
      </c>
      <c r="I42" t="str">
        <f t="shared" si="0"/>
        <v>C05 - Stavebné úpravy súvisiace s umiestnením vybavenia pre realizáciu projektu</v>
      </c>
    </row>
    <row r="43" spans="2:9" x14ac:dyDescent="0.25">
      <c r="B43" s="29" t="s">
        <v>41</v>
      </c>
      <c r="C43" s="30" t="s">
        <v>46</v>
      </c>
      <c r="D43" s="29" t="s">
        <v>451</v>
      </c>
      <c r="E43" s="29" t="s">
        <v>133</v>
      </c>
      <c r="F43" s="29" t="s">
        <v>7</v>
      </c>
      <c r="H43" t="s">
        <v>523</v>
      </c>
      <c r="I43" t="str">
        <f t="shared" si="0"/>
        <v>C06 - Prezentačné a propagačné aktivity vo vzťahu k realizovanému projektu (iba doplnkovo)</v>
      </c>
    </row>
    <row r="44" spans="2:9" x14ac:dyDescent="0.25">
      <c r="B44" s="29" t="s">
        <v>41</v>
      </c>
      <c r="C44" s="30" t="s">
        <v>46</v>
      </c>
      <c r="D44" s="29" t="s">
        <v>452</v>
      </c>
      <c r="E44" s="29" t="s">
        <v>134</v>
      </c>
      <c r="F44" s="29" t="s">
        <v>154</v>
      </c>
      <c r="H44" t="s">
        <v>524</v>
      </c>
      <c r="I44" t="str">
        <f t="shared" si="0"/>
        <v>D01 - Vytvorenie pracovnej/expertnej skupiny</v>
      </c>
    </row>
    <row r="45" spans="2:9" x14ac:dyDescent="0.25">
      <c r="B45" s="29" t="s">
        <v>41</v>
      </c>
      <c r="C45" s="30" t="s">
        <v>46</v>
      </c>
      <c r="D45" s="29" t="s">
        <v>452</v>
      </c>
      <c r="E45" s="29" t="s">
        <v>135</v>
      </c>
      <c r="F45" s="29" t="s">
        <v>154</v>
      </c>
      <c r="H45" t="s">
        <v>525</v>
      </c>
      <c r="I45" t="str">
        <f t="shared" si="0"/>
        <v>D02 - Stretnutie pracovnej/ expertnej skupiny</v>
      </c>
    </row>
    <row r="46" spans="2:9" x14ac:dyDescent="0.25">
      <c r="B46" s="29" t="s">
        <v>41</v>
      </c>
      <c r="C46" s="30" t="s">
        <v>46</v>
      </c>
      <c r="D46" s="29" t="s">
        <v>452</v>
      </c>
      <c r="E46" s="29" t="s">
        <v>136</v>
      </c>
      <c r="F46" s="29" t="s">
        <v>154</v>
      </c>
      <c r="H46" t="s">
        <v>526</v>
      </c>
      <c r="I46" t="str">
        <f t="shared" si="0"/>
        <v>D03 - Vytvorenie partnerskej siete vzdelávacích inštitúcií a regionálnych zamestnávateľov za účelom rozvoja ľudských zdrojov v prihraničnom regióne</v>
      </c>
    </row>
    <row r="47" spans="2:9" x14ac:dyDescent="0.25">
      <c r="B47" s="29" t="s">
        <v>41</v>
      </c>
      <c r="C47" s="30" t="s">
        <v>46</v>
      </c>
      <c r="D47" s="29" t="s">
        <v>452</v>
      </c>
      <c r="E47" s="29" t="s">
        <v>137</v>
      </c>
      <c r="F47" s="29" t="s">
        <v>154</v>
      </c>
      <c r="H47" t="s">
        <v>527</v>
      </c>
      <c r="I47" t="str">
        <f t="shared" si="0"/>
        <v>D04 - Zavádzanie nových riešení a prístupov v oblasti rozvoja ľudských zdrojov</v>
      </c>
    </row>
    <row r="48" spans="2:9" x14ac:dyDescent="0.25">
      <c r="B48" s="29" t="s">
        <v>41</v>
      </c>
      <c r="C48" s="30" t="s">
        <v>46</v>
      </c>
      <c r="D48" s="29" t="s">
        <v>452</v>
      </c>
      <c r="E48" s="29" t="s">
        <v>138</v>
      </c>
      <c r="F48" s="29" t="s">
        <v>91</v>
      </c>
      <c r="H48" t="s">
        <v>528</v>
      </c>
      <c r="I48" t="str">
        <f t="shared" si="0"/>
        <v>D05 - Spracovanie spoločných plánov/koncepcií/ stratégií rozvoja ľudských zdrojov vrátane celoživotného vzdelávania</v>
      </c>
    </row>
    <row r="49" spans="2:9" x14ac:dyDescent="0.25">
      <c r="B49" s="29" t="s">
        <v>41</v>
      </c>
      <c r="C49" s="30" t="s">
        <v>46</v>
      </c>
      <c r="D49" s="29" t="s">
        <v>452</v>
      </c>
      <c r="E49" s="29" t="s">
        <v>139</v>
      </c>
      <c r="F49" s="29" t="s">
        <v>91</v>
      </c>
      <c r="H49" t="s">
        <v>529</v>
      </c>
      <c r="I49" t="str">
        <f t="shared" si="0"/>
        <v>D06 - Vytvorenie spoločnej databázy v oblasti rozvoja ľudských zdrojov</v>
      </c>
    </row>
    <row r="50" spans="2:9" x14ac:dyDescent="0.25">
      <c r="B50" s="29" t="s">
        <v>41</v>
      </c>
      <c r="C50" s="30" t="s">
        <v>46</v>
      </c>
      <c r="D50" s="29" t="s">
        <v>452</v>
      </c>
      <c r="E50" s="29" t="s">
        <v>140</v>
      </c>
      <c r="F50" s="29" t="s">
        <v>91</v>
      </c>
      <c r="H50" t="s">
        <v>530</v>
      </c>
      <c r="I50" t="str">
        <f t="shared" si="0"/>
        <v>D07 - Vytvorenie spoločnej informačnej platformy v oblasti  rozvoja ľudských zdrojov</v>
      </c>
    </row>
    <row r="51" spans="2:9" x14ac:dyDescent="0.25">
      <c r="B51" s="29" t="s">
        <v>41</v>
      </c>
      <c r="C51" s="30" t="s">
        <v>46</v>
      </c>
      <c r="D51" s="29" t="s">
        <v>452</v>
      </c>
      <c r="E51" s="29" t="s">
        <v>141</v>
      </c>
      <c r="F51" s="29" t="s">
        <v>91</v>
      </c>
      <c r="H51" t="s">
        <v>531</v>
      </c>
      <c r="I51" t="str">
        <f t="shared" si="0"/>
        <v>D08 - Vytvorenie spoločnej informačnej platformy v oblasti  celoživotného vzdelávania</v>
      </c>
    </row>
    <row r="52" spans="2:9" x14ac:dyDescent="0.25">
      <c r="B52" s="29" t="s">
        <v>41</v>
      </c>
      <c r="C52" s="30" t="s">
        <v>46</v>
      </c>
      <c r="D52" s="29" t="s">
        <v>452</v>
      </c>
      <c r="E52" s="29" t="s">
        <v>142</v>
      </c>
      <c r="F52" s="29" t="s">
        <v>91</v>
      </c>
      <c r="H52" t="s">
        <v>532</v>
      </c>
      <c r="I52" t="str">
        <f t="shared" si="0"/>
        <v>D09 - Tvorba kanálu/mechanizmu výmeny a zdieľania informácií a dát</v>
      </c>
    </row>
    <row r="53" spans="2:9" x14ac:dyDescent="0.25">
      <c r="B53" s="29" t="s">
        <v>41</v>
      </c>
      <c r="C53" s="30" t="s">
        <v>46</v>
      </c>
      <c r="D53" s="29" t="s">
        <v>452</v>
      </c>
      <c r="E53" s="29" t="s">
        <v>143</v>
      </c>
      <c r="F53" s="29" t="s">
        <v>7</v>
      </c>
      <c r="H53" t="s">
        <v>533</v>
      </c>
      <c r="I53" t="str">
        <f t="shared" si="0"/>
        <v>D10 - Definovanie spoločných tém, potrieb a problémov</v>
      </c>
    </row>
    <row r="54" spans="2:9" x14ac:dyDescent="0.25">
      <c r="B54" s="29" t="s">
        <v>41</v>
      </c>
      <c r="C54" s="30" t="s">
        <v>46</v>
      </c>
      <c r="D54" s="29" t="s">
        <v>452</v>
      </c>
      <c r="E54" s="29" t="s">
        <v>144</v>
      </c>
      <c r="F54" s="29" t="s">
        <v>7</v>
      </c>
      <c r="H54" t="s">
        <v>534</v>
      </c>
      <c r="I54" t="str">
        <f t="shared" si="0"/>
        <v>D11 - Dotazníkové šetrenie</v>
      </c>
    </row>
    <row r="55" spans="2:9" x14ac:dyDescent="0.25">
      <c r="B55" s="29" t="s">
        <v>41</v>
      </c>
      <c r="C55" s="30" t="s">
        <v>46</v>
      </c>
      <c r="D55" s="29" t="s">
        <v>452</v>
      </c>
      <c r="E55" s="29" t="s">
        <v>145</v>
      </c>
      <c r="F55" s="29" t="s">
        <v>7</v>
      </c>
      <c r="H55" t="s">
        <v>535</v>
      </c>
      <c r="I55" t="str">
        <f t="shared" si="0"/>
        <v>D12 - Zber dát</v>
      </c>
    </row>
    <row r="56" spans="2:9" x14ac:dyDescent="0.25">
      <c r="B56" s="29" t="s">
        <v>41</v>
      </c>
      <c r="C56" s="30" t="s">
        <v>46</v>
      </c>
      <c r="D56" s="29" t="s">
        <v>452</v>
      </c>
      <c r="E56" s="29" t="s">
        <v>146</v>
      </c>
      <c r="F56" s="29" t="s">
        <v>7</v>
      </c>
      <c r="H56" t="s">
        <v>536</v>
      </c>
      <c r="I56" t="str">
        <f t="shared" si="0"/>
        <v>D13 - Spracovanie externých posudkov/ hodnotení</v>
      </c>
    </row>
    <row r="57" spans="2:9" x14ac:dyDescent="0.25">
      <c r="B57" s="29" t="s">
        <v>41</v>
      </c>
      <c r="C57" s="30" t="s">
        <v>46</v>
      </c>
      <c r="D57" s="29" t="s">
        <v>452</v>
      </c>
      <c r="E57" s="29" t="s">
        <v>147</v>
      </c>
      <c r="F57" s="29" t="s">
        <v>7</v>
      </c>
      <c r="H57" t="s">
        <v>537</v>
      </c>
      <c r="I57" t="str">
        <f t="shared" si="0"/>
        <v>D14 - Realizácia okrúhlych stolov k prepojení  regionálnych aktérov v oblasti celoživotného vzdelávania</v>
      </c>
    </row>
    <row r="58" spans="2:9" x14ac:dyDescent="0.25">
      <c r="B58" s="29" t="s">
        <v>41</v>
      </c>
      <c r="C58" s="30" t="s">
        <v>46</v>
      </c>
      <c r="D58" s="29" t="s">
        <v>452</v>
      </c>
      <c r="E58" s="29" t="s">
        <v>148</v>
      </c>
      <c r="F58" s="29" t="s">
        <v>7</v>
      </c>
      <c r="H58" t="s">
        <v>538</v>
      </c>
      <c r="I58" t="str">
        <f t="shared" si="0"/>
        <v>D15 - Realizácia okrúhlych stolov k prepojení  regionálnych aktérov v oblasti rozvoja ľudských zdrojov</v>
      </c>
    </row>
    <row r="59" spans="2:9" x14ac:dyDescent="0.25">
      <c r="B59" s="29" t="s">
        <v>41</v>
      </c>
      <c r="C59" s="30" t="s">
        <v>46</v>
      </c>
      <c r="D59" s="29" t="s">
        <v>452</v>
      </c>
      <c r="E59" s="29" t="s">
        <v>149</v>
      </c>
      <c r="F59" s="29" t="s">
        <v>7</v>
      </c>
      <c r="H59" t="s">
        <v>539</v>
      </c>
      <c r="I59" t="str">
        <f t="shared" si="0"/>
        <v>D16 - Realizácia stretnutí  HR špecialistov pôsobiacich v príhraničnom území smerujúca k výmene skúseností/ know-how  a definícii potrieb trhu práce</v>
      </c>
    </row>
    <row r="60" spans="2:9" x14ac:dyDescent="0.25">
      <c r="B60" s="29" t="s">
        <v>41</v>
      </c>
      <c r="C60" s="30" t="s">
        <v>46</v>
      </c>
      <c r="D60" s="29" t="s">
        <v>452</v>
      </c>
      <c r="E60" s="29" t="s">
        <v>150</v>
      </c>
      <c r="F60" s="29" t="s">
        <v>7</v>
      </c>
      <c r="H60" t="s">
        <v>540</v>
      </c>
      <c r="I60" t="str">
        <f t="shared" si="0"/>
        <v>D17 - Realizácia spoločného seminára/ konferencie k problematike rozvoja ľudských zdrojov</v>
      </c>
    </row>
    <row r="61" spans="2:9" x14ac:dyDescent="0.25">
      <c r="B61" s="29" t="s">
        <v>41</v>
      </c>
      <c r="C61" s="30" t="s">
        <v>46</v>
      </c>
      <c r="D61" s="29" t="s">
        <v>452</v>
      </c>
      <c r="E61" s="29" t="s">
        <v>151</v>
      </c>
      <c r="F61" s="29" t="s">
        <v>7</v>
      </c>
      <c r="H61" t="s">
        <v>541</v>
      </c>
      <c r="I61" t="str">
        <f t="shared" si="0"/>
        <v xml:space="preserve">D18 - Realizácia spoločných propagačných materiálov k podpore rozvoja celoživotného vzdelávania </v>
      </c>
    </row>
    <row r="62" spans="2:9" x14ac:dyDescent="0.25">
      <c r="B62" s="29" t="s">
        <v>41</v>
      </c>
      <c r="C62" s="30" t="s">
        <v>46</v>
      </c>
      <c r="D62" s="29" t="s">
        <v>452</v>
      </c>
      <c r="E62" s="29" t="s">
        <v>152</v>
      </c>
      <c r="F62" s="29" t="s">
        <v>7</v>
      </c>
      <c r="H62" t="s">
        <v>542</v>
      </c>
      <c r="I62" t="str">
        <f t="shared" si="0"/>
        <v>D19 - Verejná prezentácia/ diskusia</v>
      </c>
    </row>
    <row r="63" spans="2:9" x14ac:dyDescent="0.25">
      <c r="B63" s="29" t="s">
        <v>41</v>
      </c>
      <c r="C63" s="30" t="s">
        <v>46</v>
      </c>
      <c r="D63" s="29" t="s">
        <v>452</v>
      </c>
      <c r="E63" s="29" t="s">
        <v>153</v>
      </c>
      <c r="F63" s="29" t="s">
        <v>7</v>
      </c>
      <c r="H63" t="s">
        <v>543</v>
      </c>
      <c r="I63" t="str">
        <f t="shared" si="0"/>
        <v xml:space="preserve">D20 - Prezentačné a propagačné aktivity vo vzťahu k realizovanému projektu </v>
      </c>
    </row>
    <row r="64" spans="2:9" x14ac:dyDescent="0.25">
      <c r="B64" s="29" t="s">
        <v>41</v>
      </c>
      <c r="C64" s="30" t="s">
        <v>46</v>
      </c>
      <c r="D64" s="29" t="s">
        <v>453</v>
      </c>
      <c r="E64" s="29" t="s">
        <v>155</v>
      </c>
      <c r="F64" s="29" t="s">
        <v>154</v>
      </c>
      <c r="H64" t="s">
        <v>544</v>
      </c>
      <c r="I64" t="str">
        <f t="shared" si="0"/>
        <v>E01 - Usporiadane spoločného veľtrhu prezentujúceho vzdelávacie aktivity a uplatniteľnosť na trhu práce (vrátane poriadení stánkov, ich vybavení, propagačných materiálov, poplatkov)</v>
      </c>
    </row>
    <row r="65" spans="2:9" x14ac:dyDescent="0.25">
      <c r="B65" s="29" t="s">
        <v>41</v>
      </c>
      <c r="C65" s="30" t="s">
        <v>46</v>
      </c>
      <c r="D65" s="29" t="s">
        <v>453</v>
      </c>
      <c r="E65" s="29" t="s">
        <v>156</v>
      </c>
      <c r="F65" s="29" t="s">
        <v>154</v>
      </c>
      <c r="H65" t="s">
        <v>545</v>
      </c>
      <c r="I65" t="str">
        <f t="shared" si="0"/>
        <v>E02 - Vytvorenie spoločnej internetovej prezentácie</v>
      </c>
    </row>
    <row r="66" spans="2:9" x14ac:dyDescent="0.25">
      <c r="B66" s="29" t="s">
        <v>41</v>
      </c>
      <c r="C66" s="30" t="s">
        <v>46</v>
      </c>
      <c r="D66" s="29" t="s">
        <v>453</v>
      </c>
      <c r="E66" s="29" t="s">
        <v>157</v>
      </c>
      <c r="F66" s="29" t="s">
        <v>91</v>
      </c>
      <c r="H66" t="s">
        <v>546</v>
      </c>
      <c r="I66" t="str">
        <f t="shared" si="0"/>
        <v>E03 - Realizácia spoločnej burzy príležitostí</v>
      </c>
    </row>
    <row r="67" spans="2:9" x14ac:dyDescent="0.25">
      <c r="B67" s="29" t="s">
        <v>41</v>
      </c>
      <c r="C67" s="30" t="s">
        <v>46</v>
      </c>
      <c r="D67" s="29" t="s">
        <v>453</v>
      </c>
      <c r="E67" s="29" t="s">
        <v>158</v>
      </c>
      <c r="F67" s="29" t="s">
        <v>91</v>
      </c>
      <c r="H67" t="s">
        <v>547</v>
      </c>
      <c r="I67" t="str">
        <f t="shared" si="0"/>
        <v>E04 - Vytvorenie spoločnej databázy</v>
      </c>
    </row>
    <row r="68" spans="2:9" x14ac:dyDescent="0.25">
      <c r="B68" s="29" t="s">
        <v>41</v>
      </c>
      <c r="C68" s="30" t="s">
        <v>46</v>
      </c>
      <c r="D68" s="29" t="s">
        <v>453</v>
      </c>
      <c r="E68" s="29" t="s">
        <v>142</v>
      </c>
      <c r="F68" s="29" t="s">
        <v>91</v>
      </c>
      <c r="H68" t="s">
        <v>548</v>
      </c>
      <c r="I68" t="str">
        <f t="shared" ref="I68:I131" si="1">CONCATENATE(H68," - ",E68)</f>
        <v>E05 - Tvorba kanálu/mechanizmu výmeny a zdieľania informácií a dát</v>
      </c>
    </row>
    <row r="69" spans="2:9" x14ac:dyDescent="0.25">
      <c r="B69" s="29" t="s">
        <v>41</v>
      </c>
      <c r="C69" s="30" t="s">
        <v>46</v>
      </c>
      <c r="D69" s="29" t="s">
        <v>453</v>
      </c>
      <c r="E69" s="29" t="s">
        <v>159</v>
      </c>
      <c r="F69" s="29" t="s">
        <v>91</v>
      </c>
      <c r="H69" t="s">
        <v>549</v>
      </c>
      <c r="I69" t="str">
        <f t="shared" si="1"/>
        <v>E06 - Poriadenie vybavení v súvislosti s realizáciou prezentačných aktivít</v>
      </c>
    </row>
    <row r="70" spans="2:9" x14ac:dyDescent="0.25">
      <c r="B70" s="29" t="s">
        <v>41</v>
      </c>
      <c r="C70" s="30" t="s">
        <v>46</v>
      </c>
      <c r="D70" s="29" t="s">
        <v>453</v>
      </c>
      <c r="E70" s="29" t="s">
        <v>160</v>
      </c>
      <c r="F70" s="29" t="s">
        <v>100</v>
      </c>
      <c r="H70" t="s">
        <v>550</v>
      </c>
      <c r="I70" t="str">
        <f t="shared" si="1"/>
        <v>E07 - Realizácia spoločných konferencií/seminárov</v>
      </c>
    </row>
    <row r="71" spans="2:9" x14ac:dyDescent="0.25">
      <c r="B71" s="29" t="s">
        <v>41</v>
      </c>
      <c r="C71" s="30" t="s">
        <v>46</v>
      </c>
      <c r="D71" s="29" t="s">
        <v>453</v>
      </c>
      <c r="E71" s="29" t="s">
        <v>161</v>
      </c>
      <c r="F71" s="29" t="s">
        <v>7</v>
      </c>
      <c r="H71" t="s">
        <v>551</v>
      </c>
      <c r="I71" t="str">
        <f t="shared" si="1"/>
        <v>E08 - Realizácia spoločného prezentačného podujatí  k zvýšeniu povedomia žiakov a rodičov o ponuke vzdelávania najme v technických odboroch</v>
      </c>
    </row>
    <row r="72" spans="2:9" x14ac:dyDescent="0.25">
      <c r="B72" s="29" t="s">
        <v>41</v>
      </c>
      <c r="C72" s="30" t="s">
        <v>46</v>
      </c>
      <c r="D72" s="29" t="s">
        <v>453</v>
      </c>
      <c r="E72" s="29" t="s">
        <v>162</v>
      </c>
      <c r="F72" s="29" t="s">
        <v>7</v>
      </c>
      <c r="H72" t="s">
        <v>552</v>
      </c>
      <c r="I72" t="str">
        <f t="shared" si="1"/>
        <v>E09 - Účasť na veľtrhoch trhu práce (vrátane poriadení stánkov, ich vybavení, propagačných materiálov, poplatkov)</v>
      </c>
    </row>
    <row r="73" spans="2:9" x14ac:dyDescent="0.25">
      <c r="B73" s="29" t="s">
        <v>41</v>
      </c>
      <c r="C73" s="30" t="s">
        <v>46</v>
      </c>
      <c r="D73" s="29" t="s">
        <v>453</v>
      </c>
      <c r="E73" s="29" t="s">
        <v>163</v>
      </c>
      <c r="F73" s="29" t="s">
        <v>7</v>
      </c>
      <c r="H73" t="s">
        <v>553</v>
      </c>
      <c r="I73" t="str">
        <f t="shared" si="1"/>
        <v>E10 - Realizácia dní otvorených dverí</v>
      </c>
    </row>
    <row r="74" spans="2:9" x14ac:dyDescent="0.25">
      <c r="B74" s="29" t="s">
        <v>41</v>
      </c>
      <c r="C74" s="30" t="s">
        <v>46</v>
      </c>
      <c r="D74" s="29" t="s">
        <v>453</v>
      </c>
      <c r="E74" s="29" t="s">
        <v>164</v>
      </c>
      <c r="F74" s="29" t="s">
        <v>7</v>
      </c>
      <c r="H74" t="s">
        <v>554</v>
      </c>
      <c r="I74" t="str">
        <f t="shared" si="1"/>
        <v>E11 - Vytvorenie propagačných materiálov</v>
      </c>
    </row>
    <row r="75" spans="2:9" x14ac:dyDescent="0.25">
      <c r="B75" s="29" t="s">
        <v>41</v>
      </c>
      <c r="C75" s="30" t="s">
        <v>46</v>
      </c>
      <c r="D75" s="29" t="s">
        <v>453</v>
      </c>
      <c r="E75" s="29" t="s">
        <v>165</v>
      </c>
      <c r="F75" s="29" t="s">
        <v>7</v>
      </c>
      <c r="H75" t="s">
        <v>555</v>
      </c>
      <c r="I75" t="str">
        <f t="shared" si="1"/>
        <v>E12 - Realizácia konzultácií a poradenstva</v>
      </c>
    </row>
    <row r="76" spans="2:9" x14ac:dyDescent="0.25">
      <c r="B76" s="29" t="s">
        <v>41</v>
      </c>
      <c r="C76" s="30" t="s">
        <v>46</v>
      </c>
      <c r="D76" s="29" t="s">
        <v>454</v>
      </c>
      <c r="E76" s="29" t="s">
        <v>166</v>
      </c>
      <c r="F76" s="29" t="s">
        <v>154</v>
      </c>
      <c r="H76" t="s">
        <v>556</v>
      </c>
      <c r="I76" t="str">
        <f t="shared" si="1"/>
        <v>F01 - Vytvorenie siete vzdelávacích inštitúcií a zamestnávateľov k prenosu skúseností, požiadaviek trhu práce na vzdelávací systém, zaistenie odborných stáží priamo u zamestnávateľov, zdielaní potrebnej infraštruktúry, zdielaní dát a informácií</v>
      </c>
    </row>
    <row r="77" spans="2:9" x14ac:dyDescent="0.25">
      <c r="B77" s="29" t="s">
        <v>41</v>
      </c>
      <c r="C77" s="30" t="s">
        <v>46</v>
      </c>
      <c r="D77" s="29" t="s">
        <v>454</v>
      </c>
      <c r="E77" s="29" t="s">
        <v>167</v>
      </c>
      <c r="F77" s="29" t="s">
        <v>96</v>
      </c>
      <c r="H77" t="s">
        <v>557</v>
      </c>
      <c r="I77" t="str">
        <f t="shared" si="1"/>
        <v>F02 - Spracovanie spoločných metodík</v>
      </c>
    </row>
    <row r="78" spans="2:9" x14ac:dyDescent="0.25">
      <c r="B78" s="29" t="s">
        <v>41</v>
      </c>
      <c r="C78" s="30" t="s">
        <v>46</v>
      </c>
      <c r="D78" s="29" t="s">
        <v>454</v>
      </c>
      <c r="E78" s="29" t="s">
        <v>168</v>
      </c>
      <c r="F78" s="29" t="s">
        <v>96</v>
      </c>
      <c r="H78" t="s">
        <v>558</v>
      </c>
      <c r="I78" t="str">
        <f t="shared" si="1"/>
        <v>F03 - Využitie spoločne pripravených foriem výučby (workshopy pre žiakov a študentov, skúšobné lekcie, spoločné práce žiakov/študentov)</v>
      </c>
    </row>
    <row r="79" spans="2:9" x14ac:dyDescent="0.25">
      <c r="B79" s="29" t="s">
        <v>41</v>
      </c>
      <c r="C79" s="30" t="s">
        <v>46</v>
      </c>
      <c r="D79" s="29" t="s">
        <v>454</v>
      </c>
      <c r="E79" s="29" t="s">
        <v>169</v>
      </c>
      <c r="F79" s="29" t="s">
        <v>96</v>
      </c>
      <c r="H79" t="s">
        <v>559</v>
      </c>
      <c r="I79" t="str">
        <f t="shared" si="1"/>
        <v>F04 - Vytvorenie prvkov spoločnej výučby orientovaného na reálne potreby trhu práce najme v technických oboroch</v>
      </c>
    </row>
    <row r="80" spans="2:9" x14ac:dyDescent="0.25">
      <c r="B80" s="29" t="s">
        <v>41</v>
      </c>
      <c r="C80" s="30" t="s">
        <v>46</v>
      </c>
      <c r="D80" s="29" t="s">
        <v>454</v>
      </c>
      <c r="E80" s="29" t="s">
        <v>158</v>
      </c>
      <c r="F80" s="29" t="s">
        <v>91</v>
      </c>
      <c r="H80" t="s">
        <v>560</v>
      </c>
      <c r="I80" t="str">
        <f t="shared" si="1"/>
        <v>F05 - Vytvorenie spoločnej databázy</v>
      </c>
    </row>
    <row r="81" spans="2:9" x14ac:dyDescent="0.25">
      <c r="B81" s="29" t="s">
        <v>41</v>
      </c>
      <c r="C81" s="30" t="s">
        <v>46</v>
      </c>
      <c r="D81" s="29" t="s">
        <v>454</v>
      </c>
      <c r="E81" s="29" t="s">
        <v>142</v>
      </c>
      <c r="F81" s="29" t="s">
        <v>91</v>
      </c>
      <c r="H81" t="s">
        <v>561</v>
      </c>
      <c r="I81" t="str">
        <f t="shared" si="1"/>
        <v>F06 - Tvorba kanálu/mechanizmu výmeny a zdieľania informácií a dát</v>
      </c>
    </row>
    <row r="82" spans="2:9" x14ac:dyDescent="0.25">
      <c r="B82" s="29" t="s">
        <v>41</v>
      </c>
      <c r="C82" s="30" t="s">
        <v>46</v>
      </c>
      <c r="D82" s="29" t="s">
        <v>454</v>
      </c>
      <c r="E82" s="29" t="s">
        <v>170</v>
      </c>
      <c r="F82" s="29" t="s">
        <v>100</v>
      </c>
      <c r="H82" t="s">
        <v>562</v>
      </c>
      <c r="I82" t="str">
        <f t="shared" si="1"/>
        <v>F07 - Výmenné stáže žiakov/študentov za účelom získanie praxe pri využití nových technológií, zariadení a vzdelávacích postupov</v>
      </c>
    </row>
    <row r="83" spans="2:9" x14ac:dyDescent="0.25">
      <c r="B83" s="29" t="s">
        <v>41</v>
      </c>
      <c r="C83" s="30" t="s">
        <v>46</v>
      </c>
      <c r="D83" s="29" t="s">
        <v>454</v>
      </c>
      <c r="E83" s="29" t="s">
        <v>171</v>
      </c>
      <c r="F83" s="29" t="s">
        <v>100</v>
      </c>
      <c r="H83" t="s">
        <v>563</v>
      </c>
      <c r="I83" t="str">
        <f t="shared" si="1"/>
        <v>F08 - Školenie pedagógov za účelom získanie praxe pri využití nových technológií, zariadení a vzdelávacích postupov</v>
      </c>
    </row>
    <row r="84" spans="2:9" x14ac:dyDescent="0.25">
      <c r="B84" s="29" t="s">
        <v>41</v>
      </c>
      <c r="C84" s="30" t="s">
        <v>46</v>
      </c>
      <c r="D84" s="29" t="s">
        <v>454</v>
      </c>
      <c r="E84" s="29" t="s">
        <v>172</v>
      </c>
      <c r="F84" s="29" t="s">
        <v>100</v>
      </c>
      <c r="H84" t="s">
        <v>564</v>
      </c>
      <c r="I84" t="str">
        <f t="shared" si="1"/>
        <v>F09 - Výmenné stáže pedagógov za účelom získanie praxe pri využití nových technológií, zariadení a vzdelávacích postupov</v>
      </c>
    </row>
    <row r="85" spans="2:9" x14ac:dyDescent="0.25">
      <c r="B85" s="29" t="s">
        <v>41</v>
      </c>
      <c r="C85" s="30" t="s">
        <v>46</v>
      </c>
      <c r="D85" s="29" t="s">
        <v>454</v>
      </c>
      <c r="E85" s="29" t="s">
        <v>173</v>
      </c>
      <c r="F85" s="29" t="s">
        <v>100</v>
      </c>
      <c r="H85" t="s">
        <v>565</v>
      </c>
      <c r="I85" t="str">
        <f t="shared" si="1"/>
        <v xml:space="preserve">F10 - Stretnutia zainteresovaných osôb k vzájomnej výmene skúseností  a získaných poznatkov z realizácie projektu </v>
      </c>
    </row>
    <row r="86" spans="2:9" x14ac:dyDescent="0.25">
      <c r="B86" s="29" t="s">
        <v>41</v>
      </c>
      <c r="C86" s="30" t="s">
        <v>46</v>
      </c>
      <c r="D86" s="29" t="s">
        <v>454</v>
      </c>
      <c r="E86" s="29" t="s">
        <v>134</v>
      </c>
      <c r="F86" s="29" t="s">
        <v>7</v>
      </c>
      <c r="H86" t="s">
        <v>566</v>
      </c>
      <c r="I86" t="str">
        <f t="shared" si="1"/>
        <v>F11 - Vytvorenie pracovnej/expertnej skupiny</v>
      </c>
    </row>
    <row r="87" spans="2:9" x14ac:dyDescent="0.25">
      <c r="B87" s="29" t="s">
        <v>41</v>
      </c>
      <c r="C87" s="30" t="s">
        <v>46</v>
      </c>
      <c r="D87" s="29" t="s">
        <v>454</v>
      </c>
      <c r="E87" s="29" t="s">
        <v>135</v>
      </c>
      <c r="F87" s="29" t="s">
        <v>7</v>
      </c>
      <c r="H87" t="s">
        <v>567</v>
      </c>
      <c r="I87" t="str">
        <f t="shared" si="1"/>
        <v>F12 - Stretnutie pracovnej/ expertnej skupiny</v>
      </c>
    </row>
    <row r="88" spans="2:9" x14ac:dyDescent="0.25">
      <c r="B88" s="29" t="s">
        <v>41</v>
      </c>
      <c r="C88" s="30" t="s">
        <v>46</v>
      </c>
      <c r="D88" s="29" t="s">
        <v>454</v>
      </c>
      <c r="E88" s="29" t="s">
        <v>174</v>
      </c>
      <c r="F88" s="29" t="s">
        <v>7</v>
      </c>
      <c r="H88" t="s">
        <v>568</v>
      </c>
      <c r="I88" t="str">
        <f t="shared" si="1"/>
        <v>F13 - Príprava spoločných vzdelávacích výstupov/ programov</v>
      </c>
    </row>
    <row r="89" spans="2:9" x14ac:dyDescent="0.25">
      <c r="B89" s="29" t="s">
        <v>41</v>
      </c>
      <c r="C89" s="30" t="s">
        <v>46</v>
      </c>
      <c r="D89" s="29" t="s">
        <v>454</v>
      </c>
      <c r="E89" s="29" t="s">
        <v>175</v>
      </c>
      <c r="F89" s="29" t="s">
        <v>7</v>
      </c>
      <c r="H89" t="s">
        <v>569</v>
      </c>
      <c r="I89" t="str">
        <f t="shared" si="1"/>
        <v>F14 - Stavebné práce/ úpravy v súvislosti so skvalitnením vzdelávacej infraštruktúry</v>
      </c>
    </row>
    <row r="90" spans="2:9" x14ac:dyDescent="0.25">
      <c r="B90" s="29" t="s">
        <v>41</v>
      </c>
      <c r="C90" s="30" t="s">
        <v>46</v>
      </c>
      <c r="D90" s="29" t="s">
        <v>454</v>
      </c>
      <c r="E90" s="29" t="s">
        <v>176</v>
      </c>
      <c r="F90" s="29" t="s">
        <v>7</v>
      </c>
      <c r="H90" t="s">
        <v>570</v>
      </c>
      <c r="I90" t="str">
        <f t="shared" si="1"/>
        <v>F15 - Spracovanie projektovej/realizačnej dokumentácie</v>
      </c>
    </row>
    <row r="91" spans="2:9" x14ac:dyDescent="0.25">
      <c r="B91" s="29" t="s">
        <v>41</v>
      </c>
      <c r="C91" s="30" t="s">
        <v>46</v>
      </c>
      <c r="D91" s="29" t="s">
        <v>454</v>
      </c>
      <c r="E91" s="29" t="s">
        <v>177</v>
      </c>
      <c r="F91" s="29" t="s">
        <v>7</v>
      </c>
      <c r="H91" t="s">
        <v>571</v>
      </c>
      <c r="I91" t="str">
        <f t="shared" si="1"/>
        <v>F16 - Poriadenie vybavenia pre spoločnú odbornú prípravu</v>
      </c>
    </row>
    <row r="92" spans="2:9" x14ac:dyDescent="0.25">
      <c r="B92" s="29" t="s">
        <v>41</v>
      </c>
      <c r="C92" s="30" t="s">
        <v>46</v>
      </c>
      <c r="D92" s="29" t="s">
        <v>454</v>
      </c>
      <c r="E92" s="29" t="s">
        <v>178</v>
      </c>
      <c r="F92" s="29" t="s">
        <v>7</v>
      </c>
      <c r="H92" t="s">
        <v>572</v>
      </c>
      <c r="I92" t="str">
        <f t="shared" si="1"/>
        <v>F17 - Zaistenie prevádzky poriadeného vybavení  pre účely realizácie vzdelávacích aktivít projektu (materiál, energie, atď.)</v>
      </c>
    </row>
    <row r="93" spans="2:9" x14ac:dyDescent="0.25">
      <c r="B93" s="29" t="s">
        <v>41</v>
      </c>
      <c r="C93" s="30" t="s">
        <v>46</v>
      </c>
      <c r="D93" s="29" t="s">
        <v>454</v>
      </c>
      <c r="E93" s="29" t="s">
        <v>179</v>
      </c>
      <c r="F93" s="29" t="s">
        <v>7</v>
      </c>
      <c r="H93" t="s">
        <v>573</v>
      </c>
      <c r="I93" t="str">
        <f t="shared" si="1"/>
        <v>F18 - Prezentačné a propagačné aktivity vo vzťahu k realizovanému projektu</v>
      </c>
    </row>
    <row r="94" spans="2:9" x14ac:dyDescent="0.25">
      <c r="B94" s="29" t="s">
        <v>41</v>
      </c>
      <c r="C94" s="30" t="s">
        <v>46</v>
      </c>
      <c r="D94" s="29" t="s">
        <v>455</v>
      </c>
      <c r="E94" s="29" t="s">
        <v>180</v>
      </c>
      <c r="F94" s="29" t="s">
        <v>154</v>
      </c>
      <c r="H94" t="s">
        <v>574</v>
      </c>
      <c r="I94" t="str">
        <f t="shared" si="1"/>
        <v>G01 - Vytvorenie siete vzdelávacích inštitúcií a zamestnávateľov k prenosu skúseností, požiadaviek trhu práce na vzdelávací systém, zaistenie odborných stáží priamo u zamestnávateľov, zdieľanie potrebnej infraštruktúry, zdieľanie dát a informácií</v>
      </c>
    </row>
    <row r="95" spans="2:9" x14ac:dyDescent="0.25">
      <c r="B95" s="29" t="s">
        <v>41</v>
      </c>
      <c r="C95" s="30" t="s">
        <v>46</v>
      </c>
      <c r="D95" s="29" t="s">
        <v>455</v>
      </c>
      <c r="E95" s="29" t="s">
        <v>181</v>
      </c>
      <c r="F95" s="29" t="s">
        <v>154</v>
      </c>
      <c r="H95" t="s">
        <v>575</v>
      </c>
      <c r="I95" t="str">
        <f t="shared" si="1"/>
        <v>G02 - Zaistenie odborných stáží priamo u zamestnávateľov</v>
      </c>
    </row>
    <row r="96" spans="2:9" x14ac:dyDescent="0.25">
      <c r="B96" s="29" t="s">
        <v>41</v>
      </c>
      <c r="C96" s="30" t="s">
        <v>46</v>
      </c>
      <c r="D96" s="29" t="s">
        <v>455</v>
      </c>
      <c r="E96" s="29" t="s">
        <v>182</v>
      </c>
      <c r="F96" s="29" t="s">
        <v>96</v>
      </c>
      <c r="H96" t="s">
        <v>576</v>
      </c>
      <c r="I96" t="str">
        <f t="shared" si="1"/>
        <v>G03 - Aktivity na zavedenie e-learningovej formy celoživotného vzdelávania</v>
      </c>
    </row>
    <row r="97" spans="2:9" x14ac:dyDescent="0.25">
      <c r="B97" s="29" t="s">
        <v>41</v>
      </c>
      <c r="C97" s="30" t="s">
        <v>46</v>
      </c>
      <c r="D97" s="29" t="s">
        <v>455</v>
      </c>
      <c r="E97" s="29" t="s">
        <v>183</v>
      </c>
      <c r="F97" s="29" t="s">
        <v>96</v>
      </c>
      <c r="H97" t="s">
        <v>577</v>
      </c>
      <c r="I97" t="str">
        <f t="shared" si="1"/>
        <v>G04 - Aktivity na zavedenie nových programov celoživotného vzdelávania vo vzťahu k reálnym potrebám trhu práce</v>
      </c>
    </row>
    <row r="98" spans="2:9" x14ac:dyDescent="0.25">
      <c r="B98" s="29" t="s">
        <v>41</v>
      </c>
      <c r="C98" s="30" t="s">
        <v>46</v>
      </c>
      <c r="D98" s="29" t="s">
        <v>455</v>
      </c>
      <c r="E98" s="29" t="s">
        <v>184</v>
      </c>
      <c r="F98" s="29" t="s">
        <v>96</v>
      </c>
      <c r="H98" t="s">
        <v>578</v>
      </c>
      <c r="I98" t="str">
        <f t="shared" si="1"/>
        <v>G05 - Využitie spoločne pripravených foriem výučby (semináre pre a študentov, skúšobné lekcie, spoločné práce)</v>
      </c>
    </row>
    <row r="99" spans="2:9" x14ac:dyDescent="0.25">
      <c r="B99" s="29" t="s">
        <v>41</v>
      </c>
      <c r="C99" s="30" t="s">
        <v>46</v>
      </c>
      <c r="D99" s="29" t="s">
        <v>455</v>
      </c>
      <c r="E99" s="29" t="s">
        <v>185</v>
      </c>
      <c r="F99" s="29" t="s">
        <v>91</v>
      </c>
      <c r="H99" t="s">
        <v>579</v>
      </c>
      <c r="I99" t="str">
        <f t="shared" si="1"/>
        <v xml:space="preserve">G06 - Propagácia možností/ programov spoločného celoživotného vzdelávania (multimediálne, profesijné, osobný rozvoj, univerzity tretieho veku, atď.) </v>
      </c>
    </row>
    <row r="100" spans="2:9" x14ac:dyDescent="0.25">
      <c r="B100" s="29" t="s">
        <v>41</v>
      </c>
      <c r="C100" s="30" t="s">
        <v>46</v>
      </c>
      <c r="D100" s="29" t="s">
        <v>455</v>
      </c>
      <c r="E100" s="29" t="s">
        <v>186</v>
      </c>
      <c r="F100" s="29" t="s">
        <v>91</v>
      </c>
      <c r="H100" t="s">
        <v>580</v>
      </c>
      <c r="I100" t="str">
        <f t="shared" si="1"/>
        <v>G07 - Aktivity na zvyšovanie atraktívnosti a efektívnosti CŽV pre firmy</v>
      </c>
    </row>
    <row r="101" spans="2:9" x14ac:dyDescent="0.25">
      <c r="B101" s="29" t="s">
        <v>41</v>
      </c>
      <c r="C101" s="30" t="s">
        <v>46</v>
      </c>
      <c r="D101" s="29" t="s">
        <v>455</v>
      </c>
      <c r="E101" s="29" t="s">
        <v>187</v>
      </c>
      <c r="F101" s="29" t="s">
        <v>91</v>
      </c>
      <c r="H101" t="s">
        <v>581</v>
      </c>
      <c r="I101" t="str">
        <f t="shared" si="1"/>
        <v>G08 - Aktivity na zvyšovanie atraktívnosti a efektívnosti CŽV pre jednotlivcov</v>
      </c>
    </row>
    <row r="102" spans="2:9" x14ac:dyDescent="0.25">
      <c r="B102" s="29" t="s">
        <v>41</v>
      </c>
      <c r="C102" s="30" t="s">
        <v>46</v>
      </c>
      <c r="D102" s="29" t="s">
        <v>455</v>
      </c>
      <c r="E102" s="29" t="s">
        <v>158</v>
      </c>
      <c r="F102" s="29" t="s">
        <v>91</v>
      </c>
      <c r="H102" t="s">
        <v>582</v>
      </c>
      <c r="I102" t="str">
        <f t="shared" si="1"/>
        <v>G09 - Vytvorenie spoločnej databázy</v>
      </c>
    </row>
    <row r="103" spans="2:9" x14ac:dyDescent="0.25">
      <c r="B103" s="29" t="s">
        <v>41</v>
      </c>
      <c r="C103" s="30" t="s">
        <v>46</v>
      </c>
      <c r="D103" s="29" t="s">
        <v>455</v>
      </c>
      <c r="E103" s="29" t="s">
        <v>142</v>
      </c>
      <c r="F103" s="29" t="s">
        <v>91</v>
      </c>
      <c r="H103" t="s">
        <v>583</v>
      </c>
      <c r="I103" t="str">
        <f t="shared" si="1"/>
        <v>G10 - Tvorba kanálu/mechanizmu výmeny a zdieľania informácií a dát</v>
      </c>
    </row>
    <row r="104" spans="2:9" x14ac:dyDescent="0.25">
      <c r="B104" s="29" t="s">
        <v>41</v>
      </c>
      <c r="C104" s="30" t="s">
        <v>46</v>
      </c>
      <c r="D104" s="29" t="s">
        <v>455</v>
      </c>
      <c r="E104" s="29" t="s">
        <v>188</v>
      </c>
      <c r="F104" s="29" t="s">
        <v>100</v>
      </c>
      <c r="H104" t="s">
        <v>584</v>
      </c>
      <c r="I104" t="str">
        <f t="shared" si="1"/>
        <v>G11 - Výmenné stáže pedagógov za účelom výmeny skúseností  pri vzdelávacích postupov v celoživotnom vzdelávaní</v>
      </c>
    </row>
    <row r="105" spans="2:9" x14ac:dyDescent="0.25">
      <c r="B105" s="29" t="s">
        <v>41</v>
      </c>
      <c r="C105" s="30" t="s">
        <v>46</v>
      </c>
      <c r="D105" s="29" t="s">
        <v>455</v>
      </c>
      <c r="E105" s="29" t="s">
        <v>189</v>
      </c>
      <c r="F105" s="29" t="s">
        <v>7</v>
      </c>
      <c r="H105" t="s">
        <v>585</v>
      </c>
      <c r="I105" t="str">
        <f t="shared" si="1"/>
        <v>G12 - Definícia spoločných potrieb trhu práce vo vzťahu k celoživotnému vzdelávaniu (napr. okrúhle stoly medzi zamestnávateľmi a poskytovateľmi celoživotného učenia a ďalšími aktérmi trhu práce)</v>
      </c>
    </row>
    <row r="106" spans="2:9" x14ac:dyDescent="0.25">
      <c r="B106" s="29" t="s">
        <v>41</v>
      </c>
      <c r="C106" s="30" t="s">
        <v>46</v>
      </c>
      <c r="D106" s="29" t="s">
        <v>455</v>
      </c>
      <c r="E106" s="29" t="s">
        <v>190</v>
      </c>
      <c r="F106" s="29" t="s">
        <v>7</v>
      </c>
      <c r="H106" t="s">
        <v>586</v>
      </c>
      <c r="I106" t="str">
        <f t="shared" si="1"/>
        <v>G13 - Spracovanie koncepcie/plánu spoločných aktivít pre rozvoj CŽV</v>
      </c>
    </row>
    <row r="107" spans="2:9" x14ac:dyDescent="0.25">
      <c r="B107" s="29" t="s">
        <v>41</v>
      </c>
      <c r="C107" s="30" t="s">
        <v>46</v>
      </c>
      <c r="D107" s="29" t="s">
        <v>455</v>
      </c>
      <c r="E107" s="29" t="s">
        <v>174</v>
      </c>
      <c r="F107" s="29" t="s">
        <v>7</v>
      </c>
      <c r="H107" t="s">
        <v>587</v>
      </c>
      <c r="I107" t="str">
        <f t="shared" si="1"/>
        <v>G14 - Príprava spoločných vzdelávacích výstupov/ programov</v>
      </c>
    </row>
    <row r="108" spans="2:9" x14ac:dyDescent="0.25">
      <c r="B108" s="29" t="s">
        <v>41</v>
      </c>
      <c r="C108" s="30" t="s">
        <v>46</v>
      </c>
      <c r="D108" s="29" t="s">
        <v>455</v>
      </c>
      <c r="E108" s="29" t="s">
        <v>191</v>
      </c>
      <c r="F108" s="29" t="s">
        <v>7</v>
      </c>
      <c r="H108" t="s">
        <v>588</v>
      </c>
      <c r="I108" t="str">
        <f t="shared" si="1"/>
        <v>G15 - Poriadenie vybavenia k zavedeniu programov celoživotného vzdelávania/ inovatívnych prístupov</v>
      </c>
    </row>
    <row r="109" spans="2:9" x14ac:dyDescent="0.25">
      <c r="B109" s="29" t="s">
        <v>41</v>
      </c>
      <c r="C109" s="30" t="s">
        <v>46</v>
      </c>
      <c r="D109" s="29" t="s">
        <v>455</v>
      </c>
      <c r="E109" s="29" t="s">
        <v>179</v>
      </c>
      <c r="F109" s="29" t="s">
        <v>7</v>
      </c>
      <c r="H109" t="s">
        <v>589</v>
      </c>
      <c r="I109" t="str">
        <f t="shared" si="1"/>
        <v>G16 - Prezentačné a propagačné aktivity vo vzťahu k realizovanému projektu</v>
      </c>
    </row>
    <row r="110" spans="2:9" x14ac:dyDescent="0.25">
      <c r="B110" s="29" t="s">
        <v>41</v>
      </c>
      <c r="C110" s="30" t="s">
        <v>47</v>
      </c>
      <c r="D110" s="29" t="s">
        <v>456</v>
      </c>
      <c r="E110" s="29" t="s">
        <v>192</v>
      </c>
      <c r="F110" s="29" t="s">
        <v>207</v>
      </c>
      <c r="H110" t="s">
        <v>483</v>
      </c>
      <c r="I110" t="str">
        <f t="shared" si="1"/>
        <v>A01 - Vytvorenie pracovného/expertného tímu</v>
      </c>
    </row>
    <row r="111" spans="2:9" x14ac:dyDescent="0.25">
      <c r="B111" s="29" t="s">
        <v>41</v>
      </c>
      <c r="C111" s="30" t="s">
        <v>47</v>
      </c>
      <c r="D111" s="29" t="s">
        <v>456</v>
      </c>
      <c r="E111" s="29" t="s">
        <v>193</v>
      </c>
      <c r="F111" s="29" t="s">
        <v>207</v>
      </c>
      <c r="H111" t="s">
        <v>484</v>
      </c>
      <c r="I111" t="str">
        <f t="shared" si="1"/>
        <v>A02 - Stretnutie pracovného/expertného tímu</v>
      </c>
    </row>
    <row r="112" spans="2:9" x14ac:dyDescent="0.25">
      <c r="B112" s="29" t="s">
        <v>41</v>
      </c>
      <c r="C112" s="30" t="s">
        <v>47</v>
      </c>
      <c r="D112" s="29" t="s">
        <v>456</v>
      </c>
      <c r="E112" s="29" t="s">
        <v>194</v>
      </c>
      <c r="F112" s="29" t="s">
        <v>207</v>
      </c>
      <c r="H112" t="s">
        <v>485</v>
      </c>
      <c r="I112" t="str">
        <f t="shared" si="1"/>
        <v>A03 - Príprava a zavedenie opatrení k včasnému overovaní produktov, schopností vyspelej výroby a prvovýroby najme v oblasti kľúčových technológií a technológií pre všeobecné použite</v>
      </c>
    </row>
    <row r="113" spans="2:9" x14ac:dyDescent="0.25">
      <c r="B113" s="29" t="s">
        <v>41</v>
      </c>
      <c r="C113" s="30" t="s">
        <v>47</v>
      </c>
      <c r="D113" s="29" t="s">
        <v>456</v>
      </c>
      <c r="E113" s="29" t="s">
        <v>195</v>
      </c>
      <c r="F113" s="29" t="s">
        <v>207</v>
      </c>
      <c r="H113" t="s">
        <v>486</v>
      </c>
      <c r="I113" t="str">
        <f t="shared" si="1"/>
        <v>A04 - Príprava a zavedenie podnikových investícií do výskumu a inovácií</v>
      </c>
    </row>
    <row r="114" spans="2:9" x14ac:dyDescent="0.25">
      <c r="B114" s="29" t="s">
        <v>41</v>
      </c>
      <c r="C114" s="30" t="s">
        <v>47</v>
      </c>
      <c r="D114" s="29" t="s">
        <v>456</v>
      </c>
      <c r="E114" s="29" t="s">
        <v>196</v>
      </c>
      <c r="F114" s="29" t="s">
        <v>208</v>
      </c>
      <c r="H114" t="s">
        <v>487</v>
      </c>
      <c r="I114" t="str">
        <f t="shared" si="1"/>
        <v>A05 - Aktivity na vytváranie väzieb a súčinnosti medzi podnikmi a strediskami výskumu a vývoja a vysokými školami</v>
      </c>
    </row>
    <row r="115" spans="2:9" x14ac:dyDescent="0.25">
      <c r="B115" s="29" t="s">
        <v>41</v>
      </c>
      <c r="C115" s="30" t="s">
        <v>47</v>
      </c>
      <c r="D115" s="29" t="s">
        <v>456</v>
      </c>
      <c r="E115" s="29" t="s">
        <v>197</v>
      </c>
      <c r="F115" s="29" t="s">
        <v>208</v>
      </c>
      <c r="H115" t="s">
        <v>488</v>
      </c>
      <c r="I115" t="str">
        <f t="shared" si="1"/>
        <v>A06 - Realizácia aplikovaného výskumu/ vývoja na základe definície požiadaviek s dorazom na zapojenie stredísk  výskumu/vývoja a vysokých škôl  (vlastný výskum, kolektívny a predkonkurenčný vývoj)</v>
      </c>
    </row>
    <row r="116" spans="2:9" x14ac:dyDescent="0.25">
      <c r="B116" s="29" t="s">
        <v>41</v>
      </c>
      <c r="C116" s="30" t="s">
        <v>47</v>
      </c>
      <c r="D116" s="29" t="s">
        <v>456</v>
      </c>
      <c r="E116" s="29" t="s">
        <v>198</v>
      </c>
      <c r="F116" s="29" t="s">
        <v>208</v>
      </c>
      <c r="H116" t="s">
        <v>489</v>
      </c>
      <c r="I116" t="str">
        <f t="shared" si="1"/>
        <v>A07 - Realizácia znalostného transferu</v>
      </c>
    </row>
    <row r="117" spans="2:9" x14ac:dyDescent="0.25">
      <c r="B117" s="29" t="s">
        <v>41</v>
      </c>
      <c r="C117" s="30" t="s">
        <v>47</v>
      </c>
      <c r="D117" s="29" t="s">
        <v>456</v>
      </c>
      <c r="E117" s="29" t="s">
        <v>199</v>
      </c>
      <c r="F117" s="29" t="s">
        <v>209</v>
      </c>
      <c r="H117" t="s">
        <v>490</v>
      </c>
      <c r="I117" t="str">
        <f t="shared" si="1"/>
        <v>A08 - Príprava spoločných projektov</v>
      </c>
    </row>
    <row r="118" spans="2:9" x14ac:dyDescent="0.25">
      <c r="B118" s="29" t="s">
        <v>41</v>
      </c>
      <c r="C118" s="30" t="s">
        <v>47</v>
      </c>
      <c r="D118" s="29" t="s">
        <v>456</v>
      </c>
      <c r="E118" s="29" t="s">
        <v>142</v>
      </c>
      <c r="F118" s="29" t="s">
        <v>209</v>
      </c>
      <c r="H118" t="s">
        <v>491</v>
      </c>
      <c r="I118" t="str">
        <f t="shared" si="1"/>
        <v>A09 - Tvorba kanálu/mechanizmu výmeny a zdieľania informácií a dát</v>
      </c>
    </row>
    <row r="119" spans="2:9" x14ac:dyDescent="0.25">
      <c r="B119" s="29" t="s">
        <v>41</v>
      </c>
      <c r="C119" s="30" t="s">
        <v>47</v>
      </c>
      <c r="D119" s="29" t="s">
        <v>456</v>
      </c>
      <c r="E119" s="29" t="s">
        <v>200</v>
      </c>
      <c r="F119" s="29" t="s">
        <v>209</v>
      </c>
      <c r="H119" t="s">
        <v>492</v>
      </c>
      <c r="I119" t="str">
        <f t="shared" si="1"/>
        <v>A10 - Vytvorení spoločných databází</v>
      </c>
    </row>
    <row r="120" spans="2:9" x14ac:dyDescent="0.25">
      <c r="B120" s="29" t="s">
        <v>41</v>
      </c>
      <c r="C120" s="30" t="s">
        <v>47</v>
      </c>
      <c r="D120" s="29" t="s">
        <v>456</v>
      </c>
      <c r="E120" s="29" t="s">
        <v>201</v>
      </c>
      <c r="F120" s="29" t="s">
        <v>209</v>
      </c>
      <c r="H120" t="s">
        <v>493</v>
      </c>
      <c r="I120" t="str">
        <f t="shared" si="1"/>
        <v>A11 - Definícia požiadaviek podnikateľského sektoru na aplikovaný výskum/vývoj</v>
      </c>
    </row>
    <row r="121" spans="2:9" x14ac:dyDescent="0.25">
      <c r="B121" s="29" t="s">
        <v>41</v>
      </c>
      <c r="C121" s="30" t="s">
        <v>47</v>
      </c>
      <c r="D121" s="29" t="s">
        <v>456</v>
      </c>
      <c r="E121" s="29" t="s">
        <v>202</v>
      </c>
      <c r="F121" s="29" t="s">
        <v>7</v>
      </c>
      <c r="H121" t="s">
        <v>494</v>
      </c>
      <c r="I121" t="str">
        <f t="shared" si="1"/>
        <v>A12 - Nákup expertných služieb v oblasti aplikovaného výskumu/vývoja (meranie, skúšky, výpočty, konzultácie, transfer duševného vlastníctva) s cieľom zahájenia/zintenzívnenia inovačných aktivít MSP</v>
      </c>
    </row>
    <row r="122" spans="2:9" x14ac:dyDescent="0.25">
      <c r="B122" s="29" t="s">
        <v>41</v>
      </c>
      <c r="C122" s="30" t="s">
        <v>47</v>
      </c>
      <c r="D122" s="29" t="s">
        <v>456</v>
      </c>
      <c r="E122" s="29" t="s">
        <v>203</v>
      </c>
      <c r="F122" s="29" t="s">
        <v>7</v>
      </c>
      <c r="H122" t="s">
        <v>495</v>
      </c>
      <c r="I122" t="str">
        <f t="shared" si="1"/>
        <v>A13 - Nákup licencií, patentov</v>
      </c>
    </row>
    <row r="123" spans="2:9" x14ac:dyDescent="0.25">
      <c r="B123" s="29" t="s">
        <v>41</v>
      </c>
      <c r="C123" s="30" t="s">
        <v>47</v>
      </c>
      <c r="D123" s="29" t="s">
        <v>456</v>
      </c>
      <c r="E123" s="29" t="s">
        <v>204</v>
      </c>
      <c r="F123" s="29" t="s">
        <v>7</v>
      </c>
      <c r="H123" t="s">
        <v>496</v>
      </c>
      <c r="I123" t="str">
        <f t="shared" si="1"/>
        <v>A14 - Príprava realizačnej dokumentácie ( stavebná dokumentácia)</v>
      </c>
    </row>
    <row r="124" spans="2:9" x14ac:dyDescent="0.25">
      <c r="B124" s="29" t="s">
        <v>41</v>
      </c>
      <c r="C124" s="30" t="s">
        <v>47</v>
      </c>
      <c r="D124" s="29" t="s">
        <v>456</v>
      </c>
      <c r="E124" s="29" t="s">
        <v>205</v>
      </c>
      <c r="F124" s="29" t="s">
        <v>7</v>
      </c>
      <c r="H124" t="s">
        <v>497</v>
      </c>
      <c r="I124" t="str">
        <f t="shared" si="1"/>
        <v>A15 - Stavebné úpravy v súvislosti s obstaraním vybavenia</v>
      </c>
    </row>
    <row r="125" spans="2:9" x14ac:dyDescent="0.25">
      <c r="B125" s="29" t="s">
        <v>41</v>
      </c>
      <c r="C125" s="30" t="s">
        <v>47</v>
      </c>
      <c r="D125" s="29" t="s">
        <v>456</v>
      </c>
      <c r="E125" s="29" t="s">
        <v>206</v>
      </c>
      <c r="F125" s="29" t="s">
        <v>7</v>
      </c>
      <c r="H125" t="s">
        <v>498</v>
      </c>
      <c r="I125" t="str">
        <f t="shared" si="1"/>
        <v>A16 - Obstaranie vybavenia v súvislosti s realizáciou prenosu výsledkov aplikovaného výskumu/vývoja</v>
      </c>
    </row>
    <row r="126" spans="2:9" x14ac:dyDescent="0.25">
      <c r="B126" s="29" t="s">
        <v>41</v>
      </c>
      <c r="C126" s="30" t="s">
        <v>47</v>
      </c>
      <c r="D126" s="29" t="s">
        <v>456</v>
      </c>
      <c r="E126" s="29" t="s">
        <v>179</v>
      </c>
      <c r="F126" s="29" t="s">
        <v>7</v>
      </c>
      <c r="H126" t="s">
        <v>499</v>
      </c>
      <c r="I126" t="str">
        <f t="shared" si="1"/>
        <v>A17 - Prezentačné a propagačné aktivity vo vzťahu k realizovanému projektu</v>
      </c>
    </row>
    <row r="127" spans="2:9" x14ac:dyDescent="0.25">
      <c r="B127" s="29" t="s">
        <v>41</v>
      </c>
      <c r="C127" s="31" t="s">
        <v>47</v>
      </c>
      <c r="D127" s="29" t="s">
        <v>457</v>
      </c>
      <c r="E127" s="29" t="s">
        <v>192</v>
      </c>
      <c r="F127" s="29" t="s">
        <v>207</v>
      </c>
      <c r="H127" t="s">
        <v>500</v>
      </c>
      <c r="I127" t="str">
        <f t="shared" si="1"/>
        <v>B01 - Vytvorenie pracovného/expertného tímu</v>
      </c>
    </row>
    <row r="128" spans="2:9" x14ac:dyDescent="0.25">
      <c r="B128" s="29" t="s">
        <v>41</v>
      </c>
      <c r="C128" s="31" t="s">
        <v>47</v>
      </c>
      <c r="D128" s="29" t="s">
        <v>457</v>
      </c>
      <c r="E128" s="29" t="s">
        <v>210</v>
      </c>
      <c r="F128" s="29" t="s">
        <v>207</v>
      </c>
      <c r="H128" t="s">
        <v>501</v>
      </c>
      <c r="I128" t="str">
        <f t="shared" si="1"/>
        <v>B02 - Stretnutie pracovného/expertného  tímu</v>
      </c>
    </row>
    <row r="129" spans="2:9" x14ac:dyDescent="0.25">
      <c r="B129" s="29" t="s">
        <v>41</v>
      </c>
      <c r="C129" s="31" t="s">
        <v>47</v>
      </c>
      <c r="D129" s="29" t="s">
        <v>457</v>
      </c>
      <c r="E129" s="29" t="s">
        <v>211</v>
      </c>
      <c r="F129" s="29" t="s">
        <v>207</v>
      </c>
      <c r="H129" t="s">
        <v>502</v>
      </c>
      <c r="I129" t="str">
        <f t="shared" si="1"/>
        <v>B03 - Aktivity pre vytvorenie cezhraničnej siete/klastru podporujúci rozvoj perspektívnych odvetví a oblastí</v>
      </c>
    </row>
    <row r="130" spans="2:9" x14ac:dyDescent="0.25">
      <c r="B130" s="29" t="s">
        <v>41</v>
      </c>
      <c r="C130" s="31" t="s">
        <v>47</v>
      </c>
      <c r="D130" s="29" t="s">
        <v>457</v>
      </c>
      <c r="E130" s="29" t="s">
        <v>212</v>
      </c>
      <c r="F130" s="29" t="s">
        <v>207</v>
      </c>
      <c r="H130" t="s">
        <v>503</v>
      </c>
      <c r="I130" t="str">
        <f t="shared" si="1"/>
        <v>B04 - Budovanie cezhraničných výskumných centier</v>
      </c>
    </row>
    <row r="131" spans="2:9" x14ac:dyDescent="0.25">
      <c r="B131" s="29" t="s">
        <v>41</v>
      </c>
      <c r="C131" s="31" t="s">
        <v>47</v>
      </c>
      <c r="D131" s="29" t="s">
        <v>457</v>
      </c>
      <c r="E131" s="29" t="s">
        <v>213</v>
      </c>
      <c r="F131" s="29" t="s">
        <v>207</v>
      </c>
      <c r="H131" t="s">
        <v>504</v>
      </c>
      <c r="I131" t="str">
        <f t="shared" si="1"/>
        <v>B05 - Realizácia strategicky významné aktivity v oblasti vývoja /inovácie nových produktov/služieb pre MSP</v>
      </c>
    </row>
    <row r="132" spans="2:9" x14ac:dyDescent="0.25">
      <c r="B132" s="29" t="s">
        <v>41</v>
      </c>
      <c r="C132" s="31" t="s">
        <v>47</v>
      </c>
      <c r="D132" s="29" t="s">
        <v>457</v>
      </c>
      <c r="E132" s="29" t="s">
        <v>214</v>
      </c>
      <c r="F132" s="29" t="s">
        <v>207</v>
      </c>
      <c r="H132" t="s">
        <v>505</v>
      </c>
      <c r="I132" t="str">
        <f t="shared" ref="I132:I195" si="2">CONCATENATE(H132," - ",E132)</f>
        <v>B06 - Realizácia strategicky významné aktivity v oblasti zlepšenia podnikových procesov, vrátane produktových certifikácií pre MSP</v>
      </c>
    </row>
    <row r="133" spans="2:9" x14ac:dyDescent="0.25">
      <c r="B133" s="29" t="s">
        <v>41</v>
      </c>
      <c r="C133" s="31" t="s">
        <v>47</v>
      </c>
      <c r="D133" s="29" t="s">
        <v>457</v>
      </c>
      <c r="E133" s="29" t="s">
        <v>215</v>
      </c>
      <c r="F133" s="29" t="s">
        <v>207</v>
      </c>
      <c r="H133" t="s">
        <v>506</v>
      </c>
      <c r="I133" t="str">
        <f t="shared" si="2"/>
        <v>B07 - Realizácia strategicky významné aktivity v oblasti vývoja /inovácie výrobných procesov  pre MSP</v>
      </c>
    </row>
    <row r="134" spans="2:9" x14ac:dyDescent="0.25">
      <c r="B134" s="29" t="s">
        <v>41</v>
      </c>
      <c r="C134" s="31" t="s">
        <v>47</v>
      </c>
      <c r="D134" s="29" t="s">
        <v>457</v>
      </c>
      <c r="E134" s="29" t="s">
        <v>216</v>
      </c>
      <c r="F134" s="29" t="s">
        <v>208</v>
      </c>
      <c r="H134" t="s">
        <v>507</v>
      </c>
      <c r="I134" t="str">
        <f t="shared" si="2"/>
        <v>B08 - Aktivity na vytváranie väzieb a súčinnosti medzi podnikmi a strediskami výskumu a vývoja s vysokými školami</v>
      </c>
    </row>
    <row r="135" spans="2:9" x14ac:dyDescent="0.25">
      <c r="B135" s="29" t="s">
        <v>41</v>
      </c>
      <c r="C135" s="31" t="s">
        <v>47</v>
      </c>
      <c r="D135" s="29" t="s">
        <v>457</v>
      </c>
      <c r="E135" s="29" t="s">
        <v>217</v>
      </c>
      <c r="F135" s="29" t="s">
        <v>209</v>
      </c>
      <c r="H135" t="s">
        <v>508</v>
      </c>
      <c r="I135" t="str">
        <f t="shared" si="2"/>
        <v>B09 - Realizácia nástroja identifikácie spoločných potrieb produktívneho sektora a včasnú orientáciu výskumných a vývojových aktivít na perspektívne odvetvia a oblasti</v>
      </c>
    </row>
    <row r="136" spans="2:9" x14ac:dyDescent="0.25">
      <c r="B136" s="29" t="s">
        <v>41</v>
      </c>
      <c r="C136" s="31" t="s">
        <v>47</v>
      </c>
      <c r="D136" s="29" t="s">
        <v>457</v>
      </c>
      <c r="E136" s="29" t="s">
        <v>142</v>
      </c>
      <c r="F136" s="29" t="s">
        <v>209</v>
      </c>
      <c r="H136" t="s">
        <v>509</v>
      </c>
      <c r="I136" t="str">
        <f t="shared" si="2"/>
        <v>B10 - Tvorba kanálu/mechanizmu výmeny a zdieľania informácií a dát</v>
      </c>
    </row>
    <row r="137" spans="2:9" x14ac:dyDescent="0.25">
      <c r="B137" s="29" t="s">
        <v>41</v>
      </c>
      <c r="C137" s="31" t="s">
        <v>47</v>
      </c>
      <c r="D137" s="29" t="s">
        <v>457</v>
      </c>
      <c r="E137" s="29" t="s">
        <v>218</v>
      </c>
      <c r="F137" s="29" t="s">
        <v>209</v>
      </c>
      <c r="H137" t="s">
        <v>510</v>
      </c>
      <c r="I137" t="str">
        <f t="shared" si="2"/>
        <v>B11 - Vytvorenie spoločných metodík a hodnotenia</v>
      </c>
    </row>
    <row r="138" spans="2:9" x14ac:dyDescent="0.25">
      <c r="B138" s="29" t="s">
        <v>41</v>
      </c>
      <c r="C138" s="31" t="s">
        <v>47</v>
      </c>
      <c r="D138" s="29" t="s">
        <v>457</v>
      </c>
      <c r="E138" s="29" t="s">
        <v>199</v>
      </c>
      <c r="F138" s="29" t="s">
        <v>209</v>
      </c>
      <c r="H138" t="s">
        <v>511</v>
      </c>
      <c r="I138" t="str">
        <f t="shared" si="2"/>
        <v>B12 - Príprava spoločných projektov</v>
      </c>
    </row>
    <row r="139" spans="2:9" x14ac:dyDescent="0.25">
      <c r="B139" s="29" t="s">
        <v>41</v>
      </c>
      <c r="C139" s="31" t="s">
        <v>47</v>
      </c>
      <c r="D139" s="29" t="s">
        <v>457</v>
      </c>
      <c r="E139" s="29" t="s">
        <v>219</v>
      </c>
      <c r="F139" s="29" t="s">
        <v>7</v>
      </c>
      <c r="H139" t="s">
        <v>512</v>
      </c>
      <c r="I139" t="str">
        <f t="shared" si="2"/>
        <v>B13 - Definícia spoločných potrieb produktívneho sektora  vo vzťahu k včasnej orientácii výskumných a vývojových aktivít na perspektívne oblasti a odvetvia</v>
      </c>
    </row>
    <row r="140" spans="2:9" x14ac:dyDescent="0.25">
      <c r="B140" s="29" t="s">
        <v>41</v>
      </c>
      <c r="C140" s="31" t="s">
        <v>47</v>
      </c>
      <c r="D140" s="29" t="s">
        <v>457</v>
      </c>
      <c r="E140" s="29" t="s">
        <v>220</v>
      </c>
      <c r="F140" s="29" t="s">
        <v>7</v>
      </c>
      <c r="H140" t="s">
        <v>513</v>
      </c>
      <c r="I140" t="str">
        <f t="shared" si="2"/>
        <v>B14 - Príprava nástroja identifikácie spoločných potrieb produktívneho sektora a včasnú orientáciu výskumných a vývojových aktivít na perspektívne odvetvia a oblasti</v>
      </c>
    </row>
    <row r="141" spans="2:9" x14ac:dyDescent="0.25">
      <c r="B141" s="29" t="s">
        <v>41</v>
      </c>
      <c r="C141" s="31" t="s">
        <v>47</v>
      </c>
      <c r="D141" s="29" t="s">
        <v>457</v>
      </c>
      <c r="E141" s="29" t="s">
        <v>221</v>
      </c>
      <c r="F141" s="29" t="s">
        <v>7</v>
      </c>
      <c r="H141" t="s">
        <v>514</v>
      </c>
      <c r="I141" t="str">
        <f t="shared" si="2"/>
        <v>B15 - Poriadenie vybavenia – nákup technológií nevyhnutných pre zavedenie a prevádzku realizovaných nástrojov identifikácie spoločných potrieb produktívneho sektora a včasnú orientáciu výskumných a vývojových aktivít na perspektívne odvetvia a oblasti.</v>
      </c>
    </row>
    <row r="142" spans="2:9" x14ac:dyDescent="0.25">
      <c r="B142" s="29" t="s">
        <v>41</v>
      </c>
      <c r="C142" s="31" t="s">
        <v>47</v>
      </c>
      <c r="D142" s="29" t="s">
        <v>457</v>
      </c>
      <c r="E142" s="29" t="s">
        <v>179</v>
      </c>
      <c r="F142" s="29" t="s">
        <v>7</v>
      </c>
      <c r="H142" t="s">
        <v>515</v>
      </c>
      <c r="I142" t="str">
        <f t="shared" si="2"/>
        <v>B16 - Prezentačné a propagačné aktivity vo vzťahu k realizovanému projektu</v>
      </c>
    </row>
    <row r="143" spans="2:9" x14ac:dyDescent="0.25">
      <c r="B143" s="29" t="s">
        <v>41</v>
      </c>
      <c r="C143" s="31" t="s">
        <v>47</v>
      </c>
      <c r="D143" s="29" t="s">
        <v>458</v>
      </c>
      <c r="E143" s="29" t="s">
        <v>222</v>
      </c>
      <c r="F143" s="29" t="s">
        <v>207</v>
      </c>
      <c r="H143" t="s">
        <v>518</v>
      </c>
      <c r="I143" t="str">
        <f t="shared" si="2"/>
        <v>C01 - Spracovanie stratégie rozvoja v oblasti inteligentného rozvoja a využívania inovácií v cezhraničnom regióne</v>
      </c>
    </row>
    <row r="144" spans="2:9" x14ac:dyDescent="0.25">
      <c r="B144" s="29" t="s">
        <v>41</v>
      </c>
      <c r="C144" s="31" t="s">
        <v>47</v>
      </c>
      <c r="D144" s="29" t="s">
        <v>458</v>
      </c>
      <c r="E144" s="29" t="s">
        <v>223</v>
      </c>
      <c r="F144" s="29" t="s">
        <v>208</v>
      </c>
      <c r="H144" t="s">
        <v>519</v>
      </c>
      <c r="I144" t="str">
        <f t="shared" si="2"/>
        <v>C02 - Vytvorenie pracovného/expertného tímu s dorazom na súčinnosť  medzi podnikmi a strediskami výskumu a vývoja s vysokými školami</v>
      </c>
    </row>
    <row r="145" spans="2:9" x14ac:dyDescent="0.25">
      <c r="B145" s="29" t="s">
        <v>41</v>
      </c>
      <c r="C145" s="31" t="s">
        <v>47</v>
      </c>
      <c r="D145" s="29" t="s">
        <v>458</v>
      </c>
      <c r="E145" s="29" t="s">
        <v>142</v>
      </c>
      <c r="F145" s="29" t="s">
        <v>209</v>
      </c>
      <c r="H145" t="s">
        <v>520</v>
      </c>
      <c r="I145" t="str">
        <f t="shared" si="2"/>
        <v>C03 - Tvorba kanálu/mechanizmu výmeny a zdieľania informácií a dát</v>
      </c>
    </row>
    <row r="146" spans="2:9" x14ac:dyDescent="0.25">
      <c r="B146" s="29" t="s">
        <v>41</v>
      </c>
      <c r="C146" s="31" t="s">
        <v>47</v>
      </c>
      <c r="D146" s="29" t="s">
        <v>458</v>
      </c>
      <c r="E146" s="29" t="s">
        <v>218</v>
      </c>
      <c r="F146" s="29" t="s">
        <v>209</v>
      </c>
      <c r="H146" t="s">
        <v>521</v>
      </c>
      <c r="I146" t="str">
        <f t="shared" si="2"/>
        <v>C04 - Vytvorenie spoločných metodík a hodnotenia</v>
      </c>
    </row>
    <row r="147" spans="2:9" x14ac:dyDescent="0.25">
      <c r="B147" s="29" t="s">
        <v>41</v>
      </c>
      <c r="C147" s="31" t="s">
        <v>47</v>
      </c>
      <c r="D147" s="29" t="s">
        <v>458</v>
      </c>
      <c r="E147" s="29" t="s">
        <v>224</v>
      </c>
      <c r="F147" s="29" t="s">
        <v>209</v>
      </c>
      <c r="H147" t="s">
        <v>522</v>
      </c>
      <c r="I147" t="str">
        <f t="shared" si="2"/>
        <v>C05 - Vytvorenie spoločných databáz</v>
      </c>
    </row>
    <row r="148" spans="2:9" x14ac:dyDescent="0.25">
      <c r="B148" s="29" t="s">
        <v>41</v>
      </c>
      <c r="C148" s="31" t="s">
        <v>47</v>
      </c>
      <c r="D148" s="29" t="s">
        <v>458</v>
      </c>
      <c r="E148" s="29" t="s">
        <v>199</v>
      </c>
      <c r="F148" s="29" t="s">
        <v>209</v>
      </c>
      <c r="H148" t="s">
        <v>523</v>
      </c>
      <c r="I148" t="str">
        <f t="shared" si="2"/>
        <v>C06 - Príprava spoločných projektov</v>
      </c>
    </row>
    <row r="149" spans="2:9" x14ac:dyDescent="0.25">
      <c r="B149" s="29" t="s">
        <v>41</v>
      </c>
      <c r="C149" s="31" t="s">
        <v>47</v>
      </c>
      <c r="D149" s="29" t="s">
        <v>458</v>
      </c>
      <c r="E149" s="29" t="s">
        <v>210</v>
      </c>
      <c r="F149" s="29" t="s">
        <v>7</v>
      </c>
      <c r="H149" t="s">
        <v>590</v>
      </c>
      <c r="I149" t="str">
        <f t="shared" si="2"/>
        <v>C07 - Stretnutie pracovného/expertného  tímu</v>
      </c>
    </row>
    <row r="150" spans="2:9" x14ac:dyDescent="0.25">
      <c r="B150" s="29" t="s">
        <v>41</v>
      </c>
      <c r="C150" s="31" t="s">
        <v>47</v>
      </c>
      <c r="D150" s="29" t="s">
        <v>458</v>
      </c>
      <c r="E150" s="29" t="s">
        <v>145</v>
      </c>
      <c r="F150" s="29" t="s">
        <v>7</v>
      </c>
      <c r="H150" t="s">
        <v>591</v>
      </c>
      <c r="I150" t="str">
        <f t="shared" si="2"/>
        <v>C08 - Zber dát</v>
      </c>
    </row>
    <row r="151" spans="2:9" x14ac:dyDescent="0.25">
      <c r="B151" s="29" t="s">
        <v>41</v>
      </c>
      <c r="C151" s="31" t="s">
        <v>47</v>
      </c>
      <c r="D151" s="29" t="s">
        <v>458</v>
      </c>
      <c r="E151" s="29" t="s">
        <v>225</v>
      </c>
      <c r="F151" s="29" t="s">
        <v>7</v>
      </c>
      <c r="H151" t="s">
        <v>592</v>
      </c>
      <c r="I151" t="str">
        <f t="shared" si="2"/>
        <v>C09 - Definícia potrieb cezhraničného územia v oblasti inteligentného rozvoja a využívania inovácií</v>
      </c>
    </row>
    <row r="152" spans="2:9" x14ac:dyDescent="0.25">
      <c r="B152" s="29" t="s">
        <v>41</v>
      </c>
      <c r="C152" s="31" t="s">
        <v>47</v>
      </c>
      <c r="D152" s="29" t="s">
        <v>458</v>
      </c>
      <c r="E152" s="29" t="s">
        <v>226</v>
      </c>
      <c r="F152" s="29" t="s">
        <v>7</v>
      </c>
      <c r="H152" t="s">
        <v>593</v>
      </c>
      <c r="I152" t="str">
        <f t="shared" si="2"/>
        <v>C10 - Spracovanie analytickej časti</v>
      </c>
    </row>
    <row r="153" spans="2:9" x14ac:dyDescent="0.25">
      <c r="B153" s="29" t="s">
        <v>41</v>
      </c>
      <c r="C153" s="31" t="s">
        <v>47</v>
      </c>
      <c r="D153" s="29" t="s">
        <v>458</v>
      </c>
      <c r="E153" s="29" t="s">
        <v>227</v>
      </c>
      <c r="F153" s="29" t="s">
        <v>7</v>
      </c>
      <c r="H153" t="s">
        <v>594</v>
      </c>
      <c r="I153" t="str">
        <f t="shared" si="2"/>
        <v>C11 - Spracovanie expertných posudkov/hodnotení</v>
      </c>
    </row>
    <row r="154" spans="2:9" x14ac:dyDescent="0.25">
      <c r="B154" s="29" t="s">
        <v>41</v>
      </c>
      <c r="C154" s="31" t="s">
        <v>47</v>
      </c>
      <c r="D154" s="29" t="s">
        <v>458</v>
      </c>
      <c r="E154" s="29" t="s">
        <v>228</v>
      </c>
      <c r="F154" s="29" t="s">
        <v>7</v>
      </c>
      <c r="H154" t="s">
        <v>595</v>
      </c>
      <c r="I154" t="str">
        <f t="shared" si="2"/>
        <v>C12 - Nákup služieb špecializovaného poradenstva v oblasti strategické riadenie a managment</v>
      </c>
    </row>
    <row r="155" spans="2:9" x14ac:dyDescent="0.25">
      <c r="B155" s="29" t="s">
        <v>41</v>
      </c>
      <c r="C155" s="31" t="s">
        <v>47</v>
      </c>
      <c r="D155" s="29" t="s">
        <v>458</v>
      </c>
      <c r="E155" s="29" t="s">
        <v>179</v>
      </c>
      <c r="F155" s="29" t="s">
        <v>7</v>
      </c>
      <c r="H155" t="s">
        <v>596</v>
      </c>
      <c r="I155" t="str">
        <f t="shared" si="2"/>
        <v>C13 - Prezentačné a propagačné aktivity vo vzťahu k realizovanému projektu</v>
      </c>
    </row>
    <row r="156" spans="2:9" x14ac:dyDescent="0.25">
      <c r="B156" s="29" t="s">
        <v>41</v>
      </c>
      <c r="C156" s="31" t="s">
        <v>47</v>
      </c>
      <c r="D156" s="29" t="s">
        <v>459</v>
      </c>
      <c r="E156" s="29" t="s">
        <v>229</v>
      </c>
      <c r="F156" s="29" t="s">
        <v>207</v>
      </c>
      <c r="H156" t="s">
        <v>524</v>
      </c>
      <c r="I156" t="str">
        <f t="shared" si="2"/>
        <v>D01 - Aktivity subjektov inovačnej infraštruktúry (podnikateľských inovačných centier, vedecko-technických parkov) v oblasti zvyšovania absorpčnej kapacity cezhraničného územia</v>
      </c>
    </row>
    <row r="157" spans="2:9" x14ac:dyDescent="0.25">
      <c r="B157" s="29" t="s">
        <v>41</v>
      </c>
      <c r="C157" s="31" t="s">
        <v>47</v>
      </c>
      <c r="D157" s="29" t="s">
        <v>459</v>
      </c>
      <c r="E157" s="29" t="s">
        <v>199</v>
      </c>
      <c r="F157" s="29" t="s">
        <v>207</v>
      </c>
      <c r="H157" t="s">
        <v>525</v>
      </c>
      <c r="I157" t="str">
        <f t="shared" si="2"/>
        <v>D02 - Príprava spoločných projektov</v>
      </c>
    </row>
    <row r="158" spans="2:9" x14ac:dyDescent="0.25">
      <c r="B158" s="29" t="s">
        <v>41</v>
      </c>
      <c r="C158" s="31" t="s">
        <v>47</v>
      </c>
      <c r="D158" s="29" t="s">
        <v>459</v>
      </c>
      <c r="E158" s="29" t="s">
        <v>223</v>
      </c>
      <c r="F158" s="29" t="s">
        <v>208</v>
      </c>
      <c r="H158" t="s">
        <v>526</v>
      </c>
      <c r="I158" t="str">
        <f t="shared" si="2"/>
        <v>D03 - Vytvorenie pracovného/expertného tímu s dorazom na súčinnosť  medzi podnikmi a strediskami výskumu a vývoja s vysokými školami</v>
      </c>
    </row>
    <row r="159" spans="2:9" x14ac:dyDescent="0.25">
      <c r="B159" s="29" t="s">
        <v>41</v>
      </c>
      <c r="C159" s="31" t="s">
        <v>47</v>
      </c>
      <c r="D159" s="29" t="s">
        <v>459</v>
      </c>
      <c r="E159" s="29" t="s">
        <v>210</v>
      </c>
      <c r="F159" s="29" t="s">
        <v>208</v>
      </c>
      <c r="H159" t="s">
        <v>527</v>
      </c>
      <c r="I159" t="str">
        <f t="shared" si="2"/>
        <v>D04 - Stretnutie pracovného/expertného  tímu</v>
      </c>
    </row>
    <row r="160" spans="2:9" x14ac:dyDescent="0.25">
      <c r="B160" s="29" t="s">
        <v>41</v>
      </c>
      <c r="C160" s="31" t="s">
        <v>47</v>
      </c>
      <c r="D160" s="29" t="s">
        <v>459</v>
      </c>
      <c r="E160" s="29" t="s">
        <v>216</v>
      </c>
      <c r="F160" s="29" t="s">
        <v>208</v>
      </c>
      <c r="H160" t="s">
        <v>528</v>
      </c>
      <c r="I160" t="str">
        <f t="shared" si="2"/>
        <v>D05 - Aktivity na vytváranie väzieb a súčinnosti medzi podnikmi a strediskami výskumu a vývoja s vysokými školami</v>
      </c>
    </row>
    <row r="161" spans="2:9" x14ac:dyDescent="0.25">
      <c r="B161" s="29" t="s">
        <v>41</v>
      </c>
      <c r="C161" s="31" t="s">
        <v>47</v>
      </c>
      <c r="D161" s="29" t="s">
        <v>459</v>
      </c>
      <c r="E161" s="29" t="s">
        <v>230</v>
      </c>
      <c r="F161" s="29" t="s">
        <v>209</v>
      </c>
      <c r="H161" t="s">
        <v>529</v>
      </c>
      <c r="I161" t="str">
        <f t="shared" si="2"/>
        <v>D06 - Aktivity pre vytvorenie cezhraničnej siete/klastru a otvorených inovácií inteligentnou špecializáciou</v>
      </c>
    </row>
    <row r="162" spans="2:9" x14ac:dyDescent="0.25">
      <c r="B162" s="29" t="s">
        <v>41</v>
      </c>
      <c r="C162" s="31" t="s">
        <v>47</v>
      </c>
      <c r="D162" s="29" t="s">
        <v>459</v>
      </c>
      <c r="E162" s="29" t="s">
        <v>231</v>
      </c>
      <c r="F162" s="29" t="s">
        <v>209</v>
      </c>
      <c r="H162" t="s">
        <v>530</v>
      </c>
      <c r="I162" t="str">
        <f t="shared" si="2"/>
        <v>D07 - Internacionalizácia klastrov podporujúcich rozvoj perspektívnych odvetví a oblastí</v>
      </c>
    </row>
    <row r="163" spans="2:9" x14ac:dyDescent="0.25">
      <c r="B163" s="29" t="s">
        <v>41</v>
      </c>
      <c r="C163" s="31" t="s">
        <v>47</v>
      </c>
      <c r="D163" s="29" t="s">
        <v>459</v>
      </c>
      <c r="E163" s="29" t="s">
        <v>142</v>
      </c>
      <c r="F163" s="29" t="s">
        <v>209</v>
      </c>
      <c r="H163" t="s">
        <v>531</v>
      </c>
      <c r="I163" t="str">
        <f t="shared" si="2"/>
        <v>D08 - Tvorba kanálu/mechanizmu výmeny a zdieľania informácií a dát</v>
      </c>
    </row>
    <row r="164" spans="2:9" x14ac:dyDescent="0.25">
      <c r="B164" s="29" t="s">
        <v>41</v>
      </c>
      <c r="C164" s="31" t="s">
        <v>47</v>
      </c>
      <c r="D164" s="29" t="s">
        <v>459</v>
      </c>
      <c r="E164" s="29" t="s">
        <v>232</v>
      </c>
      <c r="F164" s="29" t="s">
        <v>209</v>
      </c>
      <c r="H164" t="s">
        <v>532</v>
      </c>
      <c r="I164" t="str">
        <f t="shared" si="2"/>
        <v>D09 - Vytvorenie/ zdieľanie spoločných metodík a hodnotenia</v>
      </c>
    </row>
    <row r="165" spans="2:9" x14ac:dyDescent="0.25">
      <c r="B165" s="29" t="s">
        <v>41</v>
      </c>
      <c r="C165" s="31" t="s">
        <v>47</v>
      </c>
      <c r="D165" s="29" t="s">
        <v>459</v>
      </c>
      <c r="E165" s="29" t="s">
        <v>233</v>
      </c>
      <c r="F165" s="29" t="s">
        <v>209</v>
      </c>
      <c r="H165" t="s">
        <v>533</v>
      </c>
      <c r="I165" t="str">
        <f t="shared" si="2"/>
        <v>D10 - Vytvorenie/ zdieľanie spoločných databáz</v>
      </c>
    </row>
    <row r="166" spans="2:9" x14ac:dyDescent="0.25">
      <c r="B166" s="29" t="s">
        <v>41</v>
      </c>
      <c r="C166" s="31" t="s">
        <v>47</v>
      </c>
      <c r="D166" s="29" t="s">
        <v>459</v>
      </c>
      <c r="E166" s="29" t="s">
        <v>234</v>
      </c>
      <c r="F166" s="29" t="s">
        <v>209</v>
      </c>
      <c r="H166" t="s">
        <v>534</v>
      </c>
      <c r="I166" t="str">
        <f t="shared" si="2"/>
        <v>D11 - Realizácia spoločného technického a aplikovaného výskumu/vývoja/ pilotných projektov s dorazom na využitie stávajúcej infraštruktúry výskumu, vývoja a inovácií</v>
      </c>
    </row>
    <row r="167" spans="2:9" x14ac:dyDescent="0.25">
      <c r="B167" s="29" t="s">
        <v>41</v>
      </c>
      <c r="C167" s="31" t="s">
        <v>47</v>
      </c>
      <c r="D167" s="29" t="s">
        <v>459</v>
      </c>
      <c r="E167" s="29" t="s">
        <v>235</v>
      </c>
      <c r="F167" s="29" t="s">
        <v>209</v>
      </c>
      <c r="H167" t="s">
        <v>535</v>
      </c>
      <c r="I167" t="str">
        <f t="shared" si="2"/>
        <v>D12 - Realizácia opatrení optimalizácie spoločného využitia existujúcej infraštruktúry výskumu, vývoja a inovácií</v>
      </c>
    </row>
    <row r="168" spans="2:9" x14ac:dyDescent="0.25">
      <c r="B168" s="29" t="s">
        <v>41</v>
      </c>
      <c r="C168" s="31" t="s">
        <v>47</v>
      </c>
      <c r="D168" s="29" t="s">
        <v>459</v>
      </c>
      <c r="E168" s="29" t="s">
        <v>236</v>
      </c>
      <c r="F168" s="29" t="s">
        <v>7</v>
      </c>
      <c r="H168" t="s">
        <v>536</v>
      </c>
      <c r="I168" t="str">
        <f t="shared" si="2"/>
        <v>D13 - Spracovanie štúdií/koncepcií optimalizácie spoločného využitia existujúcej infraštruktúry výskumu, vývoja a inovácií</v>
      </c>
    </row>
    <row r="169" spans="2:9" x14ac:dyDescent="0.25">
      <c r="B169" s="29" t="s">
        <v>41</v>
      </c>
      <c r="C169" s="31" t="s">
        <v>47</v>
      </c>
      <c r="D169" s="29" t="s">
        <v>459</v>
      </c>
      <c r="E169" s="29" t="s">
        <v>204</v>
      </c>
      <c r="F169" s="29" t="s">
        <v>7</v>
      </c>
      <c r="H169" t="s">
        <v>537</v>
      </c>
      <c r="I169" t="str">
        <f t="shared" si="2"/>
        <v>D14 - Príprava realizačnej dokumentácie ( stavebná dokumentácia)</v>
      </c>
    </row>
    <row r="170" spans="2:9" x14ac:dyDescent="0.25">
      <c r="B170" s="29" t="s">
        <v>41</v>
      </c>
      <c r="C170" s="31" t="s">
        <v>47</v>
      </c>
      <c r="D170" s="29" t="s">
        <v>459</v>
      </c>
      <c r="E170" s="29" t="s">
        <v>237</v>
      </c>
      <c r="F170" s="29" t="s">
        <v>7</v>
      </c>
      <c r="H170" t="s">
        <v>538</v>
      </c>
      <c r="I170" t="str">
        <f t="shared" si="2"/>
        <v xml:space="preserve">D15 - Stavebné úpravy v súvislosti s obstaraním vybavenia </v>
      </c>
    </row>
    <row r="171" spans="2:9" x14ac:dyDescent="0.25">
      <c r="B171" s="29" t="s">
        <v>41</v>
      </c>
      <c r="C171" s="31" t="s">
        <v>47</v>
      </c>
      <c r="D171" s="29" t="s">
        <v>459</v>
      </c>
      <c r="E171" s="29" t="s">
        <v>238</v>
      </c>
      <c r="F171" s="29" t="s">
        <v>7</v>
      </c>
      <c r="H171" t="s">
        <v>539</v>
      </c>
      <c r="I171" t="str">
        <f t="shared" si="2"/>
        <v>D16 - Poriadenie vybavení v súvislosti s realizáciou prenosu výsledkov aplikovaného výskumu/vývoja</v>
      </c>
    </row>
    <row r="172" spans="2:9" x14ac:dyDescent="0.25">
      <c r="B172" s="29" t="s">
        <v>41</v>
      </c>
      <c r="C172" s="31" t="s">
        <v>47</v>
      </c>
      <c r="D172" s="29" t="s">
        <v>459</v>
      </c>
      <c r="E172" s="29" t="s">
        <v>179</v>
      </c>
      <c r="F172" s="29" t="s">
        <v>7</v>
      </c>
      <c r="H172" t="s">
        <v>540</v>
      </c>
      <c r="I172" t="str">
        <f t="shared" si="2"/>
        <v>D17 - Prezentačné a propagačné aktivity vo vzťahu k realizovanému projektu</v>
      </c>
    </row>
    <row r="173" spans="2:9" s="27" customFormat="1" x14ac:dyDescent="0.25">
      <c r="B173" s="29" t="s">
        <v>41</v>
      </c>
      <c r="C173" s="31" t="s">
        <v>47</v>
      </c>
      <c r="D173" s="29" t="s">
        <v>460</v>
      </c>
      <c r="E173" s="29" t="s">
        <v>239</v>
      </c>
      <c r="F173" s="29" t="s">
        <v>207</v>
      </c>
      <c r="H173" t="s">
        <v>544</v>
      </c>
      <c r="I173" t="str">
        <f t="shared" si="2"/>
        <v>E01 - Aktivity na vytváranie väzieb a súčinnosti medzi podnikmi a prevádzkovateľmi inovačnej infraštruktúry (podnikateľské inkubátory, vedecko-technické parky a inovačné centrá)</v>
      </c>
    </row>
    <row r="174" spans="2:9" s="27" customFormat="1" x14ac:dyDescent="0.25">
      <c r="B174" s="29" t="s">
        <v>41</v>
      </c>
      <c r="C174" s="31" t="s">
        <v>47</v>
      </c>
      <c r="D174" s="29" t="s">
        <v>460</v>
      </c>
      <c r="E174" s="29" t="s">
        <v>240</v>
      </c>
      <c r="F174" s="29" t="s">
        <v>207</v>
      </c>
      <c r="H174" t="s">
        <v>545</v>
      </c>
      <c r="I174" t="str">
        <f t="shared" si="2"/>
        <v>E02 - Aplikácia nástrojov podpory v oblasti využívania výsledkov výskumu a vývoja (inovačných voucherov/ iných)</v>
      </c>
    </row>
    <row r="175" spans="2:9" x14ac:dyDescent="0.25">
      <c r="B175" s="29" t="s">
        <v>41</v>
      </c>
      <c r="C175" s="31" t="s">
        <v>47</v>
      </c>
      <c r="D175" s="29" t="s">
        <v>460</v>
      </c>
      <c r="E175" s="29" t="s">
        <v>142</v>
      </c>
      <c r="F175" s="29" t="s">
        <v>209</v>
      </c>
      <c r="H175" t="s">
        <v>546</v>
      </c>
      <c r="I175" t="str">
        <f t="shared" si="2"/>
        <v>E03 - Tvorba kanálu/mechanizmu výmeny a zdieľania informácií a dát</v>
      </c>
    </row>
    <row r="176" spans="2:9" x14ac:dyDescent="0.25">
      <c r="B176" s="29" t="s">
        <v>41</v>
      </c>
      <c r="C176" s="31" t="s">
        <v>47</v>
      </c>
      <c r="D176" s="29" t="s">
        <v>460</v>
      </c>
      <c r="E176" s="29" t="s">
        <v>232</v>
      </c>
      <c r="F176" s="29" t="s">
        <v>209</v>
      </c>
      <c r="H176" t="s">
        <v>547</v>
      </c>
      <c r="I176" t="str">
        <f t="shared" si="2"/>
        <v>E04 - Vytvorenie/ zdieľanie spoločných metodík a hodnotenia</v>
      </c>
    </row>
    <row r="177" spans="2:9" x14ac:dyDescent="0.25">
      <c r="B177" s="29" t="s">
        <v>41</v>
      </c>
      <c r="C177" s="31" t="s">
        <v>47</v>
      </c>
      <c r="D177" s="29" t="s">
        <v>460</v>
      </c>
      <c r="E177" s="29" t="s">
        <v>241</v>
      </c>
      <c r="F177" s="29" t="s">
        <v>209</v>
      </c>
      <c r="H177" t="s">
        <v>548</v>
      </c>
      <c r="I177" t="str">
        <f t="shared" si="2"/>
        <v>E05 - Vytvorenie/ zdieľanie spoločných databází</v>
      </c>
    </row>
    <row r="178" spans="2:9" x14ac:dyDescent="0.25">
      <c r="B178" s="29" t="s">
        <v>41</v>
      </c>
      <c r="C178" s="31" t="s">
        <v>47</v>
      </c>
      <c r="D178" s="29" t="s">
        <v>460</v>
      </c>
      <c r="E178" s="29" t="s">
        <v>193</v>
      </c>
      <c r="F178" s="29" t="s">
        <v>7</v>
      </c>
      <c r="H178" t="s">
        <v>549</v>
      </c>
      <c r="I178" t="str">
        <f t="shared" si="2"/>
        <v>E06 - Stretnutie pracovného/expertného tímu</v>
      </c>
    </row>
    <row r="179" spans="2:9" x14ac:dyDescent="0.25">
      <c r="B179" s="29" t="s">
        <v>41</v>
      </c>
      <c r="C179" s="31" t="s">
        <v>47</v>
      </c>
      <c r="D179" s="29" t="s">
        <v>460</v>
      </c>
      <c r="E179" s="29" t="s">
        <v>242</v>
      </c>
      <c r="F179" s="29" t="s">
        <v>7</v>
      </c>
      <c r="H179" t="s">
        <v>550</v>
      </c>
      <c r="I179" t="str">
        <f t="shared" si="2"/>
        <v>E07 - Nákup poradenských služieb pre MSP poskytované prevádzkovateľmi inovačnej infraštruktúry (podnikateľské inkubátory, vedeckotechnické parky a inovačné centrá)</v>
      </c>
    </row>
    <row r="180" spans="2:9" x14ac:dyDescent="0.25">
      <c r="B180" s="29" t="s">
        <v>41</v>
      </c>
      <c r="C180" s="31" t="s">
        <v>47</v>
      </c>
      <c r="D180" s="29" t="s">
        <v>460</v>
      </c>
      <c r="E180" s="29" t="s">
        <v>243</v>
      </c>
      <c r="F180" s="29" t="s">
        <v>7</v>
      </c>
      <c r="H180" t="s">
        <v>551</v>
      </c>
      <c r="I180" t="str">
        <f t="shared" si="2"/>
        <v>E08 - Príprava nástrojov podpory v oblasti využívania výsledkov výskumu a vývoja (inovačných voucherov/ iných)</v>
      </c>
    </row>
    <row r="181" spans="2:9" x14ac:dyDescent="0.25">
      <c r="B181" s="29" t="s">
        <v>41</v>
      </c>
      <c r="C181" s="31" t="s">
        <v>47</v>
      </c>
      <c r="D181" s="29" t="s">
        <v>460</v>
      </c>
      <c r="E181" s="29" t="s">
        <v>244</v>
      </c>
      <c r="F181" s="29" t="s">
        <v>7</v>
      </c>
      <c r="H181" t="s">
        <v>552</v>
      </c>
      <c r="I181" t="str">
        <f t="shared" si="2"/>
        <v>E09 - Poriadenie vybavenia – nákup technológií nevyhnutných pre zavedenie a prevádzku realizovaných nástrojov podpory v oblasti využívania výsledkov výskumu a vývoja</v>
      </c>
    </row>
    <row r="182" spans="2:9" x14ac:dyDescent="0.25">
      <c r="B182" s="29" t="s">
        <v>41</v>
      </c>
      <c r="C182" s="31" t="s">
        <v>47</v>
      </c>
      <c r="D182" s="29" t="s">
        <v>460</v>
      </c>
      <c r="E182" s="29" t="s">
        <v>179</v>
      </c>
      <c r="F182" s="29" t="s">
        <v>7</v>
      </c>
      <c r="H182" t="s">
        <v>553</v>
      </c>
      <c r="I182" t="str">
        <f t="shared" si="2"/>
        <v>E10 - Prezentačné a propagačné aktivity vo vzťahu k realizovanému projektu</v>
      </c>
    </row>
    <row r="183" spans="2:9" x14ac:dyDescent="0.25">
      <c r="B183" s="29" t="s">
        <v>42</v>
      </c>
      <c r="C183" s="30" t="s">
        <v>48</v>
      </c>
      <c r="D183" s="29" t="s">
        <v>461</v>
      </c>
      <c r="E183" s="29" t="s">
        <v>245</v>
      </c>
      <c r="F183" s="29" t="s">
        <v>257</v>
      </c>
      <c r="H183" t="s">
        <v>483</v>
      </c>
      <c r="I183" t="str">
        <f t="shared" si="2"/>
        <v>A01 - Rekonštrukcia/ revitalizácia/vybudovanie turisticky atraktívnych objektov kultúrneho/ prírodného dedičstva (stavebné práce)</v>
      </c>
    </row>
    <row r="184" spans="2:9" x14ac:dyDescent="0.25">
      <c r="B184" s="29" t="s">
        <v>42</v>
      </c>
      <c r="C184" s="30" t="s">
        <v>48</v>
      </c>
      <c r="D184" s="29" t="s">
        <v>461</v>
      </c>
      <c r="E184" s="29" t="s">
        <v>246</v>
      </c>
      <c r="F184" s="29" t="s">
        <v>257</v>
      </c>
      <c r="H184" t="s">
        <v>484</v>
      </c>
      <c r="I184" t="str">
        <f t="shared" si="2"/>
        <v>A02 - Obstaranie vybavenia rekonštruovaných/revitalizovaných/vybudovaných objektov kultúrneho/ prírodného dedičstva</v>
      </c>
    </row>
    <row r="185" spans="2:9" x14ac:dyDescent="0.25">
      <c r="B185" s="29" t="s">
        <v>42</v>
      </c>
      <c r="C185" s="30" t="s">
        <v>48</v>
      </c>
      <c r="D185" s="29" t="s">
        <v>461</v>
      </c>
      <c r="E185" s="29" t="s">
        <v>247</v>
      </c>
      <c r="F185" s="29" t="s">
        <v>257</v>
      </c>
      <c r="H185" t="s">
        <v>485</v>
      </c>
      <c r="I185" t="str">
        <f t="shared" si="2"/>
        <v>A03 - Vybudovanie turisticky atraktívnych objektov pre zatraktívnenie prírodného dedičstva (stavebné práce)</v>
      </c>
    </row>
    <row r="186" spans="2:9" x14ac:dyDescent="0.25">
      <c r="B186" s="29" t="s">
        <v>42</v>
      </c>
      <c r="C186" s="30" t="s">
        <v>48</v>
      </c>
      <c r="D186" s="29" t="s">
        <v>461</v>
      </c>
      <c r="E186" s="29" t="s">
        <v>248</v>
      </c>
      <c r="F186" s="29" t="s">
        <v>257</v>
      </c>
      <c r="H186" t="s">
        <v>486</v>
      </c>
      <c r="I186" t="str">
        <f t="shared" si="2"/>
        <v xml:space="preserve">A04 - Obstaranie vybavenia turisticky atraktívnych objektov pre zatraktívnenie prírodného dedičstva </v>
      </c>
    </row>
    <row r="187" spans="2:9" x14ac:dyDescent="0.25">
      <c r="B187" s="29" t="s">
        <v>42</v>
      </c>
      <c r="C187" s="30" t="s">
        <v>48</v>
      </c>
      <c r="D187" s="29" t="s">
        <v>461</v>
      </c>
      <c r="E187" s="29" t="s">
        <v>249</v>
      </c>
      <c r="F187" s="29" t="s">
        <v>257</v>
      </c>
      <c r="H187" t="s">
        <v>487</v>
      </c>
      <c r="I187" t="str">
        <f t="shared" si="2"/>
        <v>A05 - Realizácia vyhliadkových miest a infraštruktúry (rozhľadne, vyhliadkové mosty, atď.) podporujúce ďalšie využitie prírodného a kultúrneho dedičstvá</v>
      </c>
    </row>
    <row r="188" spans="2:9" x14ac:dyDescent="0.25">
      <c r="B188" s="29" t="s">
        <v>42</v>
      </c>
      <c r="C188" s="30" t="s">
        <v>48</v>
      </c>
      <c r="D188" s="29" t="s">
        <v>461</v>
      </c>
      <c r="E188" s="29" t="s">
        <v>250</v>
      </c>
      <c r="F188" s="29" t="s">
        <v>257</v>
      </c>
      <c r="H188" t="s">
        <v>488</v>
      </c>
      <c r="I188" t="str">
        <f t="shared" si="2"/>
        <v>A06 - Vytváranie a revitalizácia múzejných lebo výstavných expozícií  cezhraničného charakteru</v>
      </c>
    </row>
    <row r="189" spans="2:9" x14ac:dyDescent="0.25">
      <c r="B189" s="29" t="s">
        <v>42</v>
      </c>
      <c r="C189" s="30" t="s">
        <v>48</v>
      </c>
      <c r="D189" s="29" t="s">
        <v>461</v>
      </c>
      <c r="E189" s="29" t="s">
        <v>251</v>
      </c>
      <c r="F189" s="29" t="s">
        <v>7</v>
      </c>
      <c r="H189" t="s">
        <v>489</v>
      </c>
      <c r="I189" t="str">
        <f t="shared" si="2"/>
        <v xml:space="preserve">A07 - Stretnutie pracovného tímu </v>
      </c>
    </row>
    <row r="190" spans="2:9" x14ac:dyDescent="0.25">
      <c r="B190" s="29" t="s">
        <v>42</v>
      </c>
      <c r="C190" s="30" t="s">
        <v>48</v>
      </c>
      <c r="D190" s="29" t="s">
        <v>461</v>
      </c>
      <c r="E190" s="29" t="s">
        <v>252</v>
      </c>
      <c r="F190" s="29" t="s">
        <v>7</v>
      </c>
      <c r="H190" t="s">
        <v>490</v>
      </c>
      <c r="I190" t="str">
        <f t="shared" si="2"/>
        <v>A08 - Poriadenie nehnuteľností/pozemkov</v>
      </c>
    </row>
    <row r="191" spans="2:9" x14ac:dyDescent="0.25">
      <c r="B191" s="29" t="s">
        <v>42</v>
      </c>
      <c r="C191" s="30" t="s">
        <v>48</v>
      </c>
      <c r="D191" s="29" t="s">
        <v>461</v>
      </c>
      <c r="E191" s="29" t="s">
        <v>253</v>
      </c>
      <c r="F191" s="29" t="s">
        <v>7</v>
      </c>
      <c r="H191" t="s">
        <v>491</v>
      </c>
      <c r="I191" t="str">
        <f t="shared" si="2"/>
        <v>A09 - Spracovaní realizačnej/projektovej dokumentácie</v>
      </c>
    </row>
    <row r="192" spans="2:9" x14ac:dyDescent="0.25">
      <c r="B192" s="29" t="s">
        <v>42</v>
      </c>
      <c r="C192" s="30" t="s">
        <v>48</v>
      </c>
      <c r="D192" s="29" t="s">
        <v>461</v>
      </c>
      <c r="E192" s="29" t="s">
        <v>254</v>
      </c>
      <c r="F192" s="29" t="s">
        <v>7</v>
      </c>
      <c r="H192" t="s">
        <v>492</v>
      </c>
      <c r="I192" t="str">
        <f t="shared" si="2"/>
        <v>A10 - Propagačné materiály vo vzťahu k realizovanému objektu (iba doplnkovo)</v>
      </c>
    </row>
    <row r="193" spans="2:9" x14ac:dyDescent="0.25">
      <c r="B193" s="29" t="s">
        <v>42</v>
      </c>
      <c r="C193" s="30" t="s">
        <v>48</v>
      </c>
      <c r="D193" s="29" t="s">
        <v>461</v>
      </c>
      <c r="E193" s="29" t="s">
        <v>255</v>
      </c>
      <c r="F193" s="29" t="s">
        <v>7</v>
      </c>
      <c r="H193" t="s">
        <v>493</v>
      </c>
      <c r="I193" t="str">
        <f t="shared" si="2"/>
        <v>A11 - Prezentačné a propagačné aktivity vo vzťahu k realizovanému objektu (iba doplnkovo)</v>
      </c>
    </row>
    <row r="194" spans="2:9" x14ac:dyDescent="0.25">
      <c r="B194" s="29" t="s">
        <v>42</v>
      </c>
      <c r="C194" s="30" t="s">
        <v>48</v>
      </c>
      <c r="D194" s="29" t="s">
        <v>461</v>
      </c>
      <c r="E194" s="29" t="s">
        <v>256</v>
      </c>
      <c r="F194" s="29" t="s">
        <v>7</v>
      </c>
      <c r="H194" t="s">
        <v>494</v>
      </c>
      <c r="I194" t="str">
        <f t="shared" si="2"/>
        <v>A12 - Značenie vo vzťahu k realizovanému objektu</v>
      </c>
    </row>
    <row r="195" spans="2:9" x14ac:dyDescent="0.25">
      <c r="B195" s="29" t="s">
        <v>42</v>
      </c>
      <c r="C195" s="30" t="s">
        <v>48</v>
      </c>
      <c r="D195" s="29" t="s">
        <v>462</v>
      </c>
      <c r="E195" s="29" t="s">
        <v>258</v>
      </c>
      <c r="F195" s="29" t="s">
        <v>257</v>
      </c>
      <c r="H195" t="s">
        <v>500</v>
      </c>
      <c r="I195" t="str">
        <f t="shared" si="2"/>
        <v>B01 - Budovanie infraštruktúrnych prvkov bezbariérového prístupu  pre osoby so zníženou schopnosťou pohybu vrátanie zvukových, grafických a podobných navádzacích systémov</v>
      </c>
    </row>
    <row r="196" spans="2:9" x14ac:dyDescent="0.25">
      <c r="B196" s="29" t="s">
        <v>42</v>
      </c>
      <c r="C196" s="30" t="s">
        <v>48</v>
      </c>
      <c r="D196" s="29" t="s">
        <v>462</v>
      </c>
      <c r="E196" s="29" t="s">
        <v>259</v>
      </c>
      <c r="F196" s="29" t="s">
        <v>257</v>
      </c>
      <c r="H196" t="s">
        <v>501</v>
      </c>
      <c r="I196" t="str">
        <f t="shared" ref="I196:I259" si="3">CONCATENATE(H196," - ",E196)</f>
        <v>B02 - Výstavba/rekonštrukcia vyhradených parkovacích staní pre hendikepované a ďalšie skupiny so špeciálnymi potrebami (rodiny s deťmi, seniori) pri prírodnej/kultúrnej pamiatke</v>
      </c>
    </row>
    <row r="197" spans="2:9" x14ac:dyDescent="0.25">
      <c r="B197" s="29" t="s">
        <v>42</v>
      </c>
      <c r="C197" s="30" t="s">
        <v>48</v>
      </c>
      <c r="D197" s="29" t="s">
        <v>462</v>
      </c>
      <c r="E197" s="29" t="s">
        <v>260</v>
      </c>
      <c r="F197" s="29" t="s">
        <v>257</v>
      </c>
      <c r="H197" t="s">
        <v>502</v>
      </c>
      <c r="I197" t="str">
        <f t="shared" si="3"/>
        <v>B03 - Výstavba/zvýšenie kapacity parkovísk pri významných turistických destináciách (potreba preukázania stávajúcej nedostatočnej kapacity)</v>
      </c>
    </row>
    <row r="198" spans="2:9" x14ac:dyDescent="0.25">
      <c r="B198" s="29" t="s">
        <v>42</v>
      </c>
      <c r="C198" s="30" t="s">
        <v>48</v>
      </c>
      <c r="D198" s="29" t="s">
        <v>462</v>
      </c>
      <c r="E198" s="29" t="s">
        <v>261</v>
      </c>
      <c r="F198" s="29" t="s">
        <v>257</v>
      </c>
      <c r="H198" t="s">
        <v>503</v>
      </c>
      <c r="I198" t="str">
        <f t="shared" si="3"/>
        <v xml:space="preserve">B04 - Výstavba/ revitalizácia oddychových zón  popri prírodných a kultúrnych pamiatkach </v>
      </c>
    </row>
    <row r="199" spans="2:9" x14ac:dyDescent="0.25">
      <c r="B199" s="29" t="s">
        <v>42</v>
      </c>
      <c r="C199" s="30" t="s">
        <v>48</v>
      </c>
      <c r="D199" s="29" t="s">
        <v>462</v>
      </c>
      <c r="E199" s="29" t="s">
        <v>262</v>
      </c>
      <c r="F199" s="29" t="s">
        <v>257</v>
      </c>
      <c r="H199" t="s">
        <v>504</v>
      </c>
      <c r="I199" t="str">
        <f t="shared" si="3"/>
        <v>B05 - Realizácia sprievodnej infraštruktúry a vybavenia/mobiliárov v riešenej lokalite (stojany pre bicykle, informačné tabule, odpočívadlá, prístrešky, atď.)</v>
      </c>
    </row>
    <row r="200" spans="2:9" x14ac:dyDescent="0.25">
      <c r="B200" s="29" t="s">
        <v>42</v>
      </c>
      <c r="C200" s="30" t="s">
        <v>48</v>
      </c>
      <c r="D200" s="29" t="s">
        <v>462</v>
      </c>
      <c r="E200" s="29" t="s">
        <v>263</v>
      </c>
      <c r="F200" s="29" t="s">
        <v>7</v>
      </c>
      <c r="H200" t="s">
        <v>505</v>
      </c>
      <c r="I200" t="str">
        <f t="shared" si="3"/>
        <v>B06 - Stretnutie pracovného tímu</v>
      </c>
    </row>
    <row r="201" spans="2:9" x14ac:dyDescent="0.25">
      <c r="B201" s="29" t="s">
        <v>42</v>
      </c>
      <c r="C201" s="30" t="s">
        <v>48</v>
      </c>
      <c r="D201" s="29" t="s">
        <v>462</v>
      </c>
      <c r="E201" s="29" t="s">
        <v>264</v>
      </c>
      <c r="F201" s="29" t="s">
        <v>7</v>
      </c>
      <c r="H201" t="s">
        <v>506</v>
      </c>
      <c r="I201" t="str">
        <f t="shared" si="3"/>
        <v>B07 - Obstaranie nehnuteľností/pozemkov</v>
      </c>
    </row>
    <row r="202" spans="2:9" x14ac:dyDescent="0.25">
      <c r="B202" s="29" t="s">
        <v>42</v>
      </c>
      <c r="C202" s="30" t="s">
        <v>48</v>
      </c>
      <c r="D202" s="29" t="s">
        <v>462</v>
      </c>
      <c r="E202" s="29" t="s">
        <v>265</v>
      </c>
      <c r="F202" s="29" t="s">
        <v>7</v>
      </c>
      <c r="H202" t="s">
        <v>507</v>
      </c>
      <c r="I202" t="str">
        <f t="shared" si="3"/>
        <v>B08 - Spracovanie realizačnej/projektovej dokumentácie</v>
      </c>
    </row>
    <row r="203" spans="2:9" x14ac:dyDescent="0.25">
      <c r="B203" s="29" t="s">
        <v>42</v>
      </c>
      <c r="C203" s="30" t="s">
        <v>48</v>
      </c>
      <c r="D203" s="29" t="s">
        <v>462</v>
      </c>
      <c r="E203" s="29" t="s">
        <v>266</v>
      </c>
      <c r="F203" s="29" t="s">
        <v>7</v>
      </c>
      <c r="H203" t="s">
        <v>508</v>
      </c>
      <c r="I203" t="str">
        <f t="shared" si="3"/>
        <v>B09 - Rozširovanie turistických informačných centier/ infobodov/ infostánkov/mestských informačných turistických systémov  za účelom preukázaného zvýšenia informovanosti o turistických atraktivitách cezhraničného regiónu</v>
      </c>
    </row>
    <row r="204" spans="2:9" x14ac:dyDescent="0.25">
      <c r="B204" s="29" t="s">
        <v>42</v>
      </c>
      <c r="C204" s="30" t="s">
        <v>48</v>
      </c>
      <c r="D204" s="29" t="s">
        <v>462</v>
      </c>
      <c r="E204" s="29" t="s">
        <v>267</v>
      </c>
      <c r="F204" s="29" t="s">
        <v>7</v>
      </c>
      <c r="H204" t="s">
        <v>509</v>
      </c>
      <c r="I204" t="str">
        <f t="shared" si="3"/>
        <v>B10 - Budovanie značenia prístupu k prírodným/kultúrnym pamiatkam</v>
      </c>
    </row>
    <row r="205" spans="2:9" x14ac:dyDescent="0.25">
      <c r="B205" s="29" t="s">
        <v>42</v>
      </c>
      <c r="C205" s="30" t="s">
        <v>48</v>
      </c>
      <c r="D205" s="29" t="s">
        <v>462</v>
      </c>
      <c r="E205" s="29" t="s">
        <v>268</v>
      </c>
      <c r="F205" s="29" t="s">
        <v>7</v>
      </c>
      <c r="H205" t="s">
        <v>510</v>
      </c>
      <c r="I205" t="str">
        <f t="shared" si="3"/>
        <v>B11 - Budovanie telematických a navigačných systémov k prírodným/kultúrnym pamiatkam</v>
      </c>
    </row>
    <row r="206" spans="2:9" x14ac:dyDescent="0.25">
      <c r="B206" s="29" t="s">
        <v>42</v>
      </c>
      <c r="C206" s="30" t="s">
        <v>48</v>
      </c>
      <c r="D206" s="29" t="s">
        <v>462</v>
      </c>
      <c r="E206" s="29" t="s">
        <v>254</v>
      </c>
      <c r="F206" s="29" t="s">
        <v>7</v>
      </c>
      <c r="H206" t="s">
        <v>511</v>
      </c>
      <c r="I206" t="str">
        <f t="shared" si="3"/>
        <v>B12 - Propagačné materiály vo vzťahu k realizovanému objektu (iba doplnkovo)</v>
      </c>
    </row>
    <row r="207" spans="2:9" x14ac:dyDescent="0.25">
      <c r="B207" s="29" t="s">
        <v>42</v>
      </c>
      <c r="C207" s="30" t="s">
        <v>48</v>
      </c>
      <c r="D207" s="29" t="s">
        <v>462</v>
      </c>
      <c r="E207" s="29" t="s">
        <v>255</v>
      </c>
      <c r="F207" s="29" t="s">
        <v>7</v>
      </c>
      <c r="H207" t="s">
        <v>512</v>
      </c>
      <c r="I207" t="str">
        <f t="shared" si="3"/>
        <v>B13 - Prezentačné a propagačné aktivity vo vzťahu k realizovanému objektu (iba doplnkovo)</v>
      </c>
    </row>
    <row r="208" spans="2:9" x14ac:dyDescent="0.25">
      <c r="B208" s="29" t="s">
        <v>42</v>
      </c>
      <c r="C208" s="30" t="s">
        <v>48</v>
      </c>
      <c r="D208" s="29" t="s">
        <v>463</v>
      </c>
      <c r="E208" s="29" t="s">
        <v>269</v>
      </c>
      <c r="F208" s="29" t="s">
        <v>276</v>
      </c>
      <c r="H208" t="s">
        <v>518</v>
      </c>
      <c r="I208" t="str">
        <f t="shared" si="3"/>
        <v>C01 - Výstavba/rekonštrukcia cyklistických chodníkov a cyklotrás zlepšujúcich prístup a prepojenie kultúrne/prírodne významných lokalít v cezhraničnom regióne  vrátane doplnkovej infraštruktúry</v>
      </c>
    </row>
    <row r="209" spans="2:9" x14ac:dyDescent="0.25">
      <c r="B209" s="29" t="s">
        <v>42</v>
      </c>
      <c r="C209" s="30" t="s">
        <v>48</v>
      </c>
      <c r="D209" s="29" t="s">
        <v>463</v>
      </c>
      <c r="E209" s="29" t="s">
        <v>270</v>
      </c>
      <c r="F209" s="29" t="s">
        <v>276</v>
      </c>
      <c r="H209" t="s">
        <v>519</v>
      </c>
      <c r="I209" t="str">
        <f t="shared" si="3"/>
        <v>C02 - Výstavba/rekonštrukcia turistických chodníkov, tematických náučných chodníkov, alebo špecifických chodníkov a trás pre športovú turistiku (in-line, lyžiarske, vodácke, atď.) zlepšujúcich prístup a prepojenie kultúrne/prírodne významných lokalít v cezhraničnom regióne  vrátane doplnkovej infraštruktúry</v>
      </c>
    </row>
    <row r="210" spans="2:9" x14ac:dyDescent="0.25">
      <c r="B210" s="29" t="s">
        <v>42</v>
      </c>
      <c r="C210" s="30" t="s">
        <v>48</v>
      </c>
      <c r="D210" s="29" t="s">
        <v>463</v>
      </c>
      <c r="E210" s="29" t="s">
        <v>251</v>
      </c>
      <c r="F210" s="29" t="s">
        <v>7</v>
      </c>
      <c r="H210" t="s">
        <v>520</v>
      </c>
      <c r="I210" t="str">
        <f t="shared" si="3"/>
        <v xml:space="preserve">C03 - Stretnutie pracovného tímu </v>
      </c>
    </row>
    <row r="211" spans="2:9" x14ac:dyDescent="0.25">
      <c r="B211" s="29" t="s">
        <v>42</v>
      </c>
      <c r="C211" s="30" t="s">
        <v>48</v>
      </c>
      <c r="D211" s="29" t="s">
        <v>463</v>
      </c>
      <c r="E211" s="29" t="s">
        <v>264</v>
      </c>
      <c r="F211" s="29" t="s">
        <v>7</v>
      </c>
      <c r="H211" t="s">
        <v>521</v>
      </c>
      <c r="I211" t="str">
        <f t="shared" si="3"/>
        <v>C04 - Obstaranie nehnuteľností/pozemkov</v>
      </c>
    </row>
    <row r="212" spans="2:9" x14ac:dyDescent="0.25">
      <c r="B212" s="29" t="s">
        <v>42</v>
      </c>
      <c r="C212" s="30" t="s">
        <v>48</v>
      </c>
      <c r="D212" s="29" t="s">
        <v>463</v>
      </c>
      <c r="E212" s="29" t="s">
        <v>265</v>
      </c>
      <c r="F212" s="29" t="s">
        <v>7</v>
      </c>
      <c r="H212" t="s">
        <v>522</v>
      </c>
      <c r="I212" t="str">
        <f t="shared" si="3"/>
        <v>C05 - Spracovanie realizačnej/projektovej dokumentácie</v>
      </c>
    </row>
    <row r="213" spans="2:9" x14ac:dyDescent="0.25">
      <c r="B213" s="29" t="s">
        <v>42</v>
      </c>
      <c r="C213" s="30" t="s">
        <v>48</v>
      </c>
      <c r="D213" s="29" t="s">
        <v>463</v>
      </c>
      <c r="E213" s="29" t="s">
        <v>271</v>
      </c>
      <c r="F213" s="29" t="s">
        <v>7</v>
      </c>
      <c r="H213" t="s">
        <v>523</v>
      </c>
      <c r="I213" t="str">
        <f t="shared" si="3"/>
        <v>C06 - Spracovanie spoločných štúdií prístupu a prepojenia kultúrne/prírodne významných lokalít v cezhraničnom regióne</v>
      </c>
    </row>
    <row r="214" spans="2:9" x14ac:dyDescent="0.25">
      <c r="B214" s="29" t="s">
        <v>42</v>
      </c>
      <c r="C214" s="30" t="s">
        <v>48</v>
      </c>
      <c r="D214" s="29" t="s">
        <v>463</v>
      </c>
      <c r="E214" s="29" t="s">
        <v>272</v>
      </c>
      <c r="F214" s="29" t="s">
        <v>7</v>
      </c>
      <c r="H214" t="s">
        <v>590</v>
      </c>
      <c r="I214" t="str">
        <f t="shared" si="3"/>
        <v>C07 - Stretnutie odborného /expertného tímu</v>
      </c>
    </row>
    <row r="215" spans="2:9" x14ac:dyDescent="0.25">
      <c r="B215" s="29" t="s">
        <v>42</v>
      </c>
      <c r="C215" s="30" t="s">
        <v>48</v>
      </c>
      <c r="D215" s="29" t="s">
        <v>463</v>
      </c>
      <c r="E215" s="29" t="s">
        <v>273</v>
      </c>
      <c r="F215" s="29" t="s">
        <v>7</v>
      </c>
      <c r="H215" t="s">
        <v>591</v>
      </c>
      <c r="I215" t="str">
        <f t="shared" si="3"/>
        <v>C08 - Spracovanie odborných/expertných posudkov</v>
      </c>
    </row>
    <row r="216" spans="2:9" x14ac:dyDescent="0.25">
      <c r="B216" s="29" t="s">
        <v>42</v>
      </c>
      <c r="C216" s="30" t="s">
        <v>48</v>
      </c>
      <c r="D216" s="29" t="s">
        <v>463</v>
      </c>
      <c r="E216" s="29" t="s">
        <v>274</v>
      </c>
      <c r="F216" s="29" t="s">
        <v>7</v>
      </c>
      <c r="H216" t="s">
        <v>592</v>
      </c>
      <c r="I216" t="str">
        <f t="shared" si="3"/>
        <v>C09 - Verejná diskusia/ prezentácia</v>
      </c>
    </row>
    <row r="217" spans="2:9" x14ac:dyDescent="0.25">
      <c r="B217" s="29" t="s">
        <v>42</v>
      </c>
      <c r="C217" s="30" t="s">
        <v>48</v>
      </c>
      <c r="D217" s="29" t="s">
        <v>463</v>
      </c>
      <c r="E217" s="29" t="s">
        <v>275</v>
      </c>
      <c r="F217" s="29" t="s">
        <v>7</v>
      </c>
      <c r="H217" t="s">
        <v>593</v>
      </c>
      <c r="I217" t="str">
        <f t="shared" si="3"/>
        <v>C10 - Značenie cyklotrás, náučných a turistických chodníkov (iba doplnkovo)</v>
      </c>
    </row>
    <row r="218" spans="2:9" x14ac:dyDescent="0.25">
      <c r="B218" s="29" t="s">
        <v>42</v>
      </c>
      <c r="C218" s="30" t="s">
        <v>48</v>
      </c>
      <c r="D218" s="29" t="s">
        <v>463</v>
      </c>
      <c r="E218" s="29" t="s">
        <v>254</v>
      </c>
      <c r="F218" s="29" t="s">
        <v>7</v>
      </c>
      <c r="H218" t="s">
        <v>594</v>
      </c>
      <c r="I218" t="str">
        <f t="shared" si="3"/>
        <v>C11 - Propagačné materiály vo vzťahu k realizovanému objektu (iba doplnkovo)</v>
      </c>
    </row>
    <row r="219" spans="2:9" x14ac:dyDescent="0.25">
      <c r="B219" s="29" t="s">
        <v>42</v>
      </c>
      <c r="C219" s="30" t="s">
        <v>48</v>
      </c>
      <c r="D219" s="29" t="s">
        <v>463</v>
      </c>
      <c r="E219" s="29" t="s">
        <v>255</v>
      </c>
      <c r="F219" s="29" t="s">
        <v>7</v>
      </c>
      <c r="H219" t="s">
        <v>595</v>
      </c>
      <c r="I219" t="str">
        <f t="shared" si="3"/>
        <v>C12 - Prezentačné a propagačné aktivity vo vzťahu k realizovanému objektu (iba doplnkovo)</v>
      </c>
    </row>
    <row r="220" spans="2:9" x14ac:dyDescent="0.25">
      <c r="B220" s="29" t="s">
        <v>42</v>
      </c>
      <c r="C220" s="30" t="s">
        <v>48</v>
      </c>
      <c r="D220" s="29" t="s">
        <v>464</v>
      </c>
      <c r="E220" s="29" t="s">
        <v>277</v>
      </c>
      <c r="F220" s="32" t="s">
        <v>282</v>
      </c>
      <c r="H220" t="s">
        <v>524</v>
      </c>
      <c r="I220" t="str">
        <f t="shared" si="3"/>
        <v>D01 - Rekonštrukcia cestných úsekov II. a  III. triedy na zvýšenie dostupnosti lokalít s prírodnými/kultúrnymi pamiatkami (rekonštrukcia telesa vozovky, zlepšenie kvality povrchu vozovky)</v>
      </c>
    </row>
    <row r="221" spans="2:9" x14ac:dyDescent="0.25">
      <c r="B221" s="29" t="s">
        <v>42</v>
      </c>
      <c r="C221" s="30" t="s">
        <v>48</v>
      </c>
      <c r="D221" s="29" t="s">
        <v>464</v>
      </c>
      <c r="E221" s="29" t="s">
        <v>278</v>
      </c>
      <c r="F221" s="32" t="s">
        <v>282</v>
      </c>
      <c r="H221" t="s">
        <v>525</v>
      </c>
      <c r="I221" t="str">
        <f t="shared" si="3"/>
        <v xml:space="preserve">D02 - Realizácia opatrení smerujúcich k zmene technických parametrov vozovky </v>
      </c>
    </row>
    <row r="222" spans="2:9" x14ac:dyDescent="0.25">
      <c r="B222" s="29" t="s">
        <v>42</v>
      </c>
      <c r="C222" s="30" t="s">
        <v>48</v>
      </c>
      <c r="D222" s="29" t="s">
        <v>464</v>
      </c>
      <c r="E222" s="29" t="s">
        <v>279</v>
      </c>
      <c r="F222" s="32" t="s">
        <v>282</v>
      </c>
      <c r="H222" t="s">
        <v>526</v>
      </c>
      <c r="I222" t="str">
        <f t="shared" si="3"/>
        <v>D03 - (zvýšenie únosnosti, prejazdnosti, odstránení nebezpečných  a úzkych hrdiel)</v>
      </c>
    </row>
    <row r="223" spans="2:9" x14ac:dyDescent="0.25">
      <c r="B223" s="29" t="s">
        <v>42</v>
      </c>
      <c r="C223" s="30" t="s">
        <v>48</v>
      </c>
      <c r="D223" s="29" t="s">
        <v>464</v>
      </c>
      <c r="E223" s="29" t="s">
        <v>280</v>
      </c>
      <c r="F223" s="29" t="s">
        <v>7</v>
      </c>
      <c r="H223" t="s">
        <v>527</v>
      </c>
      <c r="I223" t="str">
        <f t="shared" si="3"/>
        <v>D04 - Výstavba/rekonštrukcia/obnova  súčastí cestných komunikácií – cestných prvkov (mosty, podjazdy, nadjazdy) pre zvýšenie návštevnosti kultúrnych/prírodných pamiatok najmä formou verejnej dopravy</v>
      </c>
    </row>
    <row r="224" spans="2:9" x14ac:dyDescent="0.25">
      <c r="B224" s="29" t="s">
        <v>42</v>
      </c>
      <c r="C224" s="30" t="s">
        <v>48</v>
      </c>
      <c r="D224" s="29" t="s">
        <v>464</v>
      </c>
      <c r="E224" s="29" t="s">
        <v>263</v>
      </c>
      <c r="F224" s="29" t="s">
        <v>7</v>
      </c>
      <c r="H224" t="s">
        <v>528</v>
      </c>
      <c r="I224" t="str">
        <f t="shared" si="3"/>
        <v>D05 - Stretnutie pracovného tímu</v>
      </c>
    </row>
    <row r="225" spans="2:9" x14ac:dyDescent="0.25">
      <c r="B225" s="29" t="s">
        <v>42</v>
      </c>
      <c r="C225" s="30" t="s">
        <v>48</v>
      </c>
      <c r="D225" s="29" t="s">
        <v>464</v>
      </c>
      <c r="E225" s="29" t="s">
        <v>264</v>
      </c>
      <c r="F225" s="29" t="s">
        <v>7</v>
      </c>
      <c r="H225" t="s">
        <v>529</v>
      </c>
      <c r="I225" t="str">
        <f t="shared" si="3"/>
        <v>D06 - Obstaranie nehnuteľností/pozemkov</v>
      </c>
    </row>
    <row r="226" spans="2:9" x14ac:dyDescent="0.25">
      <c r="B226" s="29" t="s">
        <v>42</v>
      </c>
      <c r="C226" s="30" t="s">
        <v>48</v>
      </c>
      <c r="D226" s="29" t="s">
        <v>464</v>
      </c>
      <c r="E226" s="29" t="s">
        <v>253</v>
      </c>
      <c r="F226" s="29" t="s">
        <v>7</v>
      </c>
      <c r="H226" t="s">
        <v>530</v>
      </c>
      <c r="I226" t="str">
        <f t="shared" si="3"/>
        <v>D07 - Spracovaní realizačnej/projektovej dokumentácie</v>
      </c>
    </row>
    <row r="227" spans="2:9" x14ac:dyDescent="0.25">
      <c r="B227" s="29" t="s">
        <v>42</v>
      </c>
      <c r="C227" s="30" t="s">
        <v>48</v>
      </c>
      <c r="D227" s="29" t="s">
        <v>464</v>
      </c>
      <c r="E227" s="29" t="s">
        <v>281</v>
      </c>
      <c r="F227" s="29" t="s">
        <v>7</v>
      </c>
      <c r="H227" t="s">
        <v>531</v>
      </c>
      <c r="I227" t="str">
        <f t="shared" si="3"/>
        <v>D08 - Budovanie telematických a navigačných systémov k prírodným/kultúrnym pamiatkam (iba doplnkovo)</v>
      </c>
    </row>
    <row r="228" spans="2:9" x14ac:dyDescent="0.25">
      <c r="B228" s="29" t="s">
        <v>42</v>
      </c>
      <c r="C228" s="30" t="s">
        <v>48</v>
      </c>
      <c r="D228" s="29" t="s">
        <v>464</v>
      </c>
      <c r="E228" s="29" t="s">
        <v>254</v>
      </c>
      <c r="F228" s="29" t="s">
        <v>7</v>
      </c>
      <c r="H228" t="s">
        <v>532</v>
      </c>
      <c r="I228" t="str">
        <f t="shared" si="3"/>
        <v>D09 - Propagačné materiály vo vzťahu k realizovanému objektu (iba doplnkovo)</v>
      </c>
    </row>
    <row r="229" spans="2:9" x14ac:dyDescent="0.25">
      <c r="B229" s="29" t="s">
        <v>42</v>
      </c>
      <c r="C229" s="30" t="s">
        <v>48</v>
      </c>
      <c r="D229" s="29" t="s">
        <v>464</v>
      </c>
      <c r="E229" s="29" t="s">
        <v>255</v>
      </c>
      <c r="F229" s="29" t="s">
        <v>7</v>
      </c>
      <c r="H229" t="s">
        <v>533</v>
      </c>
      <c r="I229" t="str">
        <f t="shared" si="3"/>
        <v>D10 - Prezentačné a propagačné aktivity vo vzťahu k realizovanému objektu (iba doplnkovo)</v>
      </c>
    </row>
    <row r="230" spans="2:9" x14ac:dyDescent="0.25">
      <c r="B230" s="29" t="s">
        <v>42</v>
      </c>
      <c r="C230" s="30" t="s">
        <v>48</v>
      </c>
      <c r="D230" s="29" t="s">
        <v>465</v>
      </c>
      <c r="E230" s="29" t="s">
        <v>283</v>
      </c>
      <c r="F230" s="29" t="s">
        <v>294</v>
      </c>
      <c r="H230" t="s">
        <v>544</v>
      </c>
      <c r="I230" t="str">
        <f t="shared" si="3"/>
        <v>E01 - Realizácia spoločných regionálnych/ tematických kampaní propagujúcich prírodné a kultúrne atraktivity spoločného územia</v>
      </c>
    </row>
    <row r="231" spans="2:9" x14ac:dyDescent="0.25">
      <c r="B231" s="29" t="s">
        <v>42</v>
      </c>
      <c r="C231" s="30" t="s">
        <v>48</v>
      </c>
      <c r="D231" s="29" t="s">
        <v>465</v>
      </c>
      <c r="E231" s="29" t="s">
        <v>284</v>
      </c>
      <c r="F231" s="29" t="s">
        <v>294</v>
      </c>
      <c r="H231" t="s">
        <v>545</v>
      </c>
      <c r="I231" t="str">
        <f t="shared" si="3"/>
        <v>E02 - Realizácia spoločných mediálnych produktov propagujúcich spoločné území a jeho atraktivity</v>
      </c>
    </row>
    <row r="232" spans="2:9" x14ac:dyDescent="0.25">
      <c r="B232" s="29" t="s">
        <v>42</v>
      </c>
      <c r="C232" s="30" t="s">
        <v>48</v>
      </c>
      <c r="D232" s="29" t="s">
        <v>465</v>
      </c>
      <c r="E232" s="29" t="s">
        <v>285</v>
      </c>
      <c r="F232" s="29" t="s">
        <v>294</v>
      </c>
      <c r="H232" t="s">
        <v>546</v>
      </c>
      <c r="I232" t="str">
        <f t="shared" si="3"/>
        <v>E03 - Organizácia aktivít propagujúcich spoločné územie ako turistickú destináciu a podporujúcich rozvoj cestovného ruchu v ňom</v>
      </c>
    </row>
    <row r="233" spans="2:9" x14ac:dyDescent="0.25">
      <c r="B233" s="29" t="s">
        <v>42</v>
      </c>
      <c r="C233" s="30" t="s">
        <v>48</v>
      </c>
      <c r="D233" s="29" t="s">
        <v>465</v>
      </c>
      <c r="E233" s="29" t="s">
        <v>286</v>
      </c>
      <c r="F233" s="29" t="s">
        <v>294</v>
      </c>
      <c r="H233" t="s">
        <v>547</v>
      </c>
      <c r="I233" t="str">
        <f t="shared" si="3"/>
        <v>E04 - Príprava a realizácia spoločných produktov destinačného managementu</v>
      </c>
    </row>
    <row r="234" spans="2:9" x14ac:dyDescent="0.25">
      <c r="B234" s="29" t="s">
        <v>42</v>
      </c>
      <c r="C234" s="30" t="s">
        <v>48</v>
      </c>
      <c r="D234" s="29" t="s">
        <v>465</v>
      </c>
      <c r="E234" s="29" t="s">
        <v>287</v>
      </c>
      <c r="F234" s="29" t="s">
        <v>294</v>
      </c>
      <c r="H234" t="s">
        <v>548</v>
      </c>
      <c r="I234" t="str">
        <f t="shared" si="3"/>
        <v>E05 - Poriadenie a distribúcia propagačných materiálov a nástrojov publicity pre širokú verejnosť lebo zameraných na špecifické cieľové skupiny</v>
      </c>
    </row>
    <row r="235" spans="2:9" x14ac:dyDescent="0.25">
      <c r="B235" s="29" t="s">
        <v>42</v>
      </c>
      <c r="C235" s="30" t="s">
        <v>48</v>
      </c>
      <c r="D235" s="29" t="s">
        <v>465</v>
      </c>
      <c r="E235" s="29" t="s">
        <v>263</v>
      </c>
      <c r="F235" s="29" t="s">
        <v>7</v>
      </c>
      <c r="H235" t="s">
        <v>549</v>
      </c>
      <c r="I235" t="str">
        <f t="shared" si="3"/>
        <v>E06 - Stretnutie pracovného tímu</v>
      </c>
    </row>
    <row r="236" spans="2:9" x14ac:dyDescent="0.25">
      <c r="B236" s="29" t="s">
        <v>42</v>
      </c>
      <c r="C236" s="30" t="s">
        <v>48</v>
      </c>
      <c r="D236" s="29" t="s">
        <v>465</v>
      </c>
      <c r="E236" s="29" t="s">
        <v>288</v>
      </c>
      <c r="F236" s="29" t="s">
        <v>7</v>
      </c>
      <c r="H236" t="s">
        <v>550</v>
      </c>
      <c r="I236" t="str">
        <f t="shared" si="3"/>
        <v>E07 - Spracovanie spoločného realizačného zámeru tematického produktu</v>
      </c>
    </row>
    <row r="237" spans="2:9" x14ac:dyDescent="0.25">
      <c r="B237" s="29" t="s">
        <v>42</v>
      </c>
      <c r="C237" s="30" t="s">
        <v>48</v>
      </c>
      <c r="D237" s="29" t="s">
        <v>465</v>
      </c>
      <c r="E237" s="29" t="s">
        <v>146</v>
      </c>
      <c r="F237" s="29" t="s">
        <v>7</v>
      </c>
      <c r="H237" t="s">
        <v>551</v>
      </c>
      <c r="I237" t="str">
        <f t="shared" si="3"/>
        <v>E08 - Spracovanie externých posudkov/ hodnotení</v>
      </c>
    </row>
    <row r="238" spans="2:9" x14ac:dyDescent="0.25">
      <c r="B238" s="29" t="s">
        <v>42</v>
      </c>
      <c r="C238" s="30" t="s">
        <v>48</v>
      </c>
      <c r="D238" s="29" t="s">
        <v>465</v>
      </c>
      <c r="E238" s="29" t="s">
        <v>289</v>
      </c>
      <c r="F238" s="29" t="s">
        <v>7</v>
      </c>
      <c r="H238" t="s">
        <v>552</v>
      </c>
      <c r="I238" t="str">
        <f t="shared" si="3"/>
        <v>E09 - Spracovanie spoločnej komunikačnej stratégie/ marketingovej koncepcie  zapojených objektov</v>
      </c>
    </row>
    <row r="239" spans="2:9" x14ac:dyDescent="0.25">
      <c r="B239" s="29" t="s">
        <v>42</v>
      </c>
      <c r="C239" s="30" t="s">
        <v>48</v>
      </c>
      <c r="D239" s="29" t="s">
        <v>465</v>
      </c>
      <c r="E239" s="29" t="s">
        <v>290</v>
      </c>
      <c r="F239" s="29" t="s">
        <v>7</v>
      </c>
      <c r="H239" t="s">
        <v>553</v>
      </c>
      <c r="I239" t="str">
        <f t="shared" si="3"/>
        <v>E10 - Spracovanie tematickej koncepcie zameranej na špecifické segmenty cestovného ruchu/vymedzenou skupinu atraktivít/špecifickú cieľovú skupinu</v>
      </c>
    </row>
    <row r="240" spans="2:9" x14ac:dyDescent="0.25">
      <c r="B240" s="29" t="s">
        <v>42</v>
      </c>
      <c r="C240" s="30" t="s">
        <v>48</v>
      </c>
      <c r="D240" s="29" t="s">
        <v>465</v>
      </c>
      <c r="E240" s="29" t="s">
        <v>291</v>
      </c>
      <c r="F240" s="29" t="s">
        <v>7</v>
      </c>
      <c r="H240" t="s">
        <v>554</v>
      </c>
      <c r="I240" t="str">
        <f t="shared" si="3"/>
        <v>E11 - Spracovanie územnej koncepcie riešiacej celkové využitie prírodných a kultúrnych zdrojov vo vymedzenom cezhraničnom území</v>
      </c>
    </row>
    <row r="241" spans="2:9" x14ac:dyDescent="0.25">
      <c r="B241" s="29" t="s">
        <v>42</v>
      </c>
      <c r="C241" s="30" t="s">
        <v>48</v>
      </c>
      <c r="D241" s="29" t="s">
        <v>465</v>
      </c>
      <c r="E241" s="29" t="s">
        <v>292</v>
      </c>
      <c r="F241" s="29" t="s">
        <v>7</v>
      </c>
      <c r="H241" t="s">
        <v>555</v>
      </c>
      <c r="I241" t="str">
        <f t="shared" si="3"/>
        <v>E12 - Spoločná účasť na veľtrhoch a obdobných prezentačných aktivitách cestovného ruchu vrátane poriadení nevyhnutných propagačných predmetov dlhodobé povahy (bannery, propagačné stany)</v>
      </c>
    </row>
    <row r="242" spans="2:9" x14ac:dyDescent="0.25">
      <c r="B242" s="29" t="s">
        <v>42</v>
      </c>
      <c r="C242" s="30" t="s">
        <v>48</v>
      </c>
      <c r="D242" s="29" t="s">
        <v>465</v>
      </c>
      <c r="E242" s="29" t="s">
        <v>293</v>
      </c>
      <c r="F242" s="29" t="s">
        <v>7</v>
      </c>
      <c r="H242" t="s">
        <v>597</v>
      </c>
      <c r="I242" t="str">
        <f t="shared" si="3"/>
        <v>E13 - Poriadenie vybavení  za účelom realizácie propagačných a prezentačných aktivít realizovaných produktov cestovného ruchu</v>
      </c>
    </row>
    <row r="243" spans="2:9" x14ac:dyDescent="0.25">
      <c r="B243" s="29" t="s">
        <v>42</v>
      </c>
      <c r="C243" s="30" t="s">
        <v>48</v>
      </c>
      <c r="D243" s="29" t="s">
        <v>466</v>
      </c>
      <c r="E243" s="29" t="s">
        <v>295</v>
      </c>
      <c r="F243" s="29" t="s">
        <v>294</v>
      </c>
      <c r="H243" t="s">
        <v>556</v>
      </c>
      <c r="I243" t="str">
        <f t="shared" si="3"/>
        <v>F01 - Aplikácie komunikačnej stratégie/ marketingovej koncepcie zavedenia služieb podporujúcich využívanie potenciálu kultúrneho a prírodného dedičstva</v>
      </c>
    </row>
    <row r="244" spans="2:9" x14ac:dyDescent="0.25">
      <c r="B244" s="29" t="s">
        <v>42</v>
      </c>
      <c r="C244" s="30" t="s">
        <v>48</v>
      </c>
      <c r="D244" s="29" t="s">
        <v>466</v>
      </c>
      <c r="E244" s="29" t="s">
        <v>296</v>
      </c>
      <c r="F244" s="29" t="s">
        <v>294</v>
      </c>
      <c r="H244" t="s">
        <v>557</v>
      </c>
      <c r="I244" t="str">
        <f t="shared" si="3"/>
        <v>F02 - Využitie mobilných technológií pre prezentáciu a propagáciu turistických atraktivít regiónu (audio sprievodca, GPS technológie, QR kódy)</v>
      </c>
    </row>
    <row r="245" spans="2:9" x14ac:dyDescent="0.25">
      <c r="B245" s="29" t="s">
        <v>42</v>
      </c>
      <c r="C245" s="30" t="s">
        <v>48</v>
      </c>
      <c r="D245" s="29" t="s">
        <v>466</v>
      </c>
      <c r="E245" s="29" t="s">
        <v>297</v>
      </c>
      <c r="F245" s="29" t="s">
        <v>294</v>
      </c>
      <c r="H245" t="s">
        <v>558</v>
      </c>
      <c r="I245" t="str">
        <f t="shared" si="3"/>
        <v>F03 - Realizácie publicity a propagácie pomocou webových stránok, sociálnych sietí a ďalších inovatívnych spôsobov propagácie a publicity</v>
      </c>
    </row>
    <row r="246" spans="2:9" x14ac:dyDescent="0.25">
      <c r="B246" s="29" t="s">
        <v>42</v>
      </c>
      <c r="C246" s="30" t="s">
        <v>48</v>
      </c>
      <c r="D246" s="29" t="s">
        <v>466</v>
      </c>
      <c r="E246" s="29" t="s">
        <v>298</v>
      </c>
      <c r="F246" s="29" t="s">
        <v>294</v>
      </c>
      <c r="H246" t="s">
        <v>559</v>
      </c>
      <c r="I246" t="str">
        <f t="shared" si="3"/>
        <v>F04 - Príprava špecifických nástrojov podpory cestovného ruchu – turistické karty, rodinné pasy, atď.</v>
      </c>
    </row>
    <row r="247" spans="2:9" x14ac:dyDescent="0.25">
      <c r="B247" s="29" t="s">
        <v>42</v>
      </c>
      <c r="C247" s="30" t="s">
        <v>48</v>
      </c>
      <c r="D247" s="29" t="s">
        <v>466</v>
      </c>
      <c r="E247" s="29" t="s">
        <v>299</v>
      </c>
      <c r="F247" s="29" t="s">
        <v>294</v>
      </c>
      <c r="H247" t="s">
        <v>560</v>
      </c>
      <c r="I247" t="str">
        <f t="shared" si="3"/>
        <v>F05 - Organizácia aktivít propagujúcich spoločné územie ako turistickú destináciu a podporujúcich rozvoj turizmu v ňom</v>
      </c>
    </row>
    <row r="248" spans="2:9" x14ac:dyDescent="0.25">
      <c r="B248" s="29" t="s">
        <v>42</v>
      </c>
      <c r="C248" s="30" t="s">
        <v>48</v>
      </c>
      <c r="D248" s="29" t="s">
        <v>466</v>
      </c>
      <c r="E248" s="29" t="s">
        <v>263</v>
      </c>
      <c r="F248" s="29" t="s">
        <v>7</v>
      </c>
      <c r="H248" t="s">
        <v>561</v>
      </c>
      <c r="I248" t="str">
        <f t="shared" si="3"/>
        <v>F06 - Stretnutie pracovného tímu</v>
      </c>
    </row>
    <row r="249" spans="2:9" x14ac:dyDescent="0.25">
      <c r="B249" s="29" t="s">
        <v>42</v>
      </c>
      <c r="C249" s="30" t="s">
        <v>48</v>
      </c>
      <c r="D249" s="29" t="s">
        <v>466</v>
      </c>
      <c r="E249" s="29" t="s">
        <v>288</v>
      </c>
      <c r="F249" s="29" t="s">
        <v>7</v>
      </c>
      <c r="H249" t="s">
        <v>562</v>
      </c>
      <c r="I249" t="str">
        <f t="shared" si="3"/>
        <v>F07 - Spracovanie spoločného realizačného zámeru tematického produktu</v>
      </c>
    </row>
    <row r="250" spans="2:9" x14ac:dyDescent="0.25">
      <c r="B250" s="29" t="s">
        <v>42</v>
      </c>
      <c r="C250" s="30" t="s">
        <v>48</v>
      </c>
      <c r="D250" s="29" t="s">
        <v>466</v>
      </c>
      <c r="E250" s="29" t="s">
        <v>300</v>
      </c>
      <c r="F250" s="29" t="s">
        <v>7</v>
      </c>
      <c r="H250" t="s">
        <v>563</v>
      </c>
      <c r="I250" t="str">
        <f t="shared" si="3"/>
        <v>F08 - Spracovanie spoločnej komunikačnej stratégie/ marketingovej koncepcie  zavedenia služieb podporujúcich využívanie potenciálu kultúrneho a prírodného dedičstva</v>
      </c>
    </row>
    <row r="251" spans="2:9" x14ac:dyDescent="0.25">
      <c r="B251" s="29" t="s">
        <v>42</v>
      </c>
      <c r="C251" s="30" t="s">
        <v>48</v>
      </c>
      <c r="D251" s="29" t="s">
        <v>466</v>
      </c>
      <c r="E251" s="29" t="s">
        <v>301</v>
      </c>
      <c r="F251" s="29" t="s">
        <v>7</v>
      </c>
      <c r="H251" t="s">
        <v>564</v>
      </c>
      <c r="I251" t="str">
        <f t="shared" si="3"/>
        <v xml:space="preserve">F09 - Poriadenie vybavenia – nákup technológií nevyhnutných pre zavedenie a prevádzku realizovaných nástrojov podpory cestovného ruchu </v>
      </c>
    </row>
    <row r="252" spans="2:9" x14ac:dyDescent="0.25">
      <c r="B252" s="29" t="s">
        <v>42</v>
      </c>
      <c r="C252" s="30" t="s">
        <v>48</v>
      </c>
      <c r="D252" s="29" t="s">
        <v>466</v>
      </c>
      <c r="E252" s="29" t="s">
        <v>302</v>
      </c>
      <c r="F252" s="29" t="s">
        <v>7</v>
      </c>
      <c r="H252" t="s">
        <v>565</v>
      </c>
      <c r="I252" t="str">
        <f t="shared" si="3"/>
        <v>F10 - Poriadenie vybavenia pre realizáciu opatrení propagácie služieb</v>
      </c>
    </row>
    <row r="253" spans="2:9" s="27" customFormat="1" x14ac:dyDescent="0.25">
      <c r="B253" s="29" t="s">
        <v>42</v>
      </c>
      <c r="C253" s="30" t="s">
        <v>48</v>
      </c>
      <c r="D253" s="29" t="s">
        <v>467</v>
      </c>
      <c r="E253" s="29" t="s">
        <v>303</v>
      </c>
      <c r="F253" s="29" t="s">
        <v>7</v>
      </c>
      <c r="H253" t="s">
        <v>574</v>
      </c>
      <c r="I253" t="str">
        <f t="shared" si="3"/>
        <v>G01 - Aktivity na prezentáciu prírodného a kultúrneho dedičstva realizované vo forme doplnkových aktivít.</v>
      </c>
    </row>
    <row r="254" spans="2:9" x14ac:dyDescent="0.25">
      <c r="B254" s="29" t="s">
        <v>42</v>
      </c>
      <c r="C254" s="30" t="s">
        <v>49</v>
      </c>
      <c r="D254" s="29" t="s">
        <v>468</v>
      </c>
      <c r="E254" s="29" t="s">
        <v>142</v>
      </c>
      <c r="F254" s="29" t="s">
        <v>315</v>
      </c>
      <c r="H254" t="s">
        <v>483</v>
      </c>
      <c r="I254" t="str">
        <f t="shared" si="3"/>
        <v>A01 - Tvorba kanálu/mechanizmu výmeny a zdieľania informácií a dát</v>
      </c>
    </row>
    <row r="255" spans="2:9" x14ac:dyDescent="0.25">
      <c r="B255" s="29" t="s">
        <v>42</v>
      </c>
      <c r="C255" s="30" t="s">
        <v>49</v>
      </c>
      <c r="D255" s="29" t="s">
        <v>468</v>
      </c>
      <c r="E255" s="29" t="s">
        <v>232</v>
      </c>
      <c r="F255" s="29" t="s">
        <v>315</v>
      </c>
      <c r="H255" t="s">
        <v>484</v>
      </c>
      <c r="I255" t="str">
        <f t="shared" si="3"/>
        <v>A02 - Vytvorenie/ zdieľanie spoločných metodík a hodnotenia</v>
      </c>
    </row>
    <row r="256" spans="2:9" x14ac:dyDescent="0.25">
      <c r="B256" s="29" t="s">
        <v>42</v>
      </c>
      <c r="C256" s="30" t="s">
        <v>49</v>
      </c>
      <c r="D256" s="29" t="s">
        <v>468</v>
      </c>
      <c r="E256" s="29" t="s">
        <v>233</v>
      </c>
      <c r="F256" s="29" t="s">
        <v>315</v>
      </c>
      <c r="H256" t="s">
        <v>485</v>
      </c>
      <c r="I256" t="str">
        <f t="shared" si="3"/>
        <v>A03 - Vytvorenie/ zdieľanie spoločných databáz</v>
      </c>
    </row>
    <row r="257" spans="2:9" x14ac:dyDescent="0.25">
      <c r="B257" s="29" t="s">
        <v>42</v>
      </c>
      <c r="C257" s="30" t="s">
        <v>49</v>
      </c>
      <c r="D257" s="29" t="s">
        <v>468</v>
      </c>
      <c r="E257" s="29" t="s">
        <v>304</v>
      </c>
      <c r="F257" s="29" t="s">
        <v>315</v>
      </c>
      <c r="H257" t="s">
        <v>486</v>
      </c>
      <c r="I257" t="str">
        <f t="shared" si="3"/>
        <v>A04 - Spracovanie štúdií/koncepcií pre efektívnejší výkon starostlivosti o cezhraničné prírodne hodnotné územia</v>
      </c>
    </row>
    <row r="258" spans="2:9" x14ac:dyDescent="0.25">
      <c r="B258" s="29" t="s">
        <v>42</v>
      </c>
      <c r="C258" s="30" t="s">
        <v>49</v>
      </c>
      <c r="D258" s="29" t="s">
        <v>468</v>
      </c>
      <c r="E258" s="29" t="s">
        <v>305</v>
      </c>
      <c r="F258" s="29" t="s">
        <v>315</v>
      </c>
      <c r="H258" t="s">
        <v>487</v>
      </c>
      <c r="I258" t="str">
        <f t="shared" si="3"/>
        <v>A05 - Spracovanie plánov alebo zásad starostlivosti o cezhraničné prírodne hodnotné územia</v>
      </c>
    </row>
    <row r="259" spans="2:9" x14ac:dyDescent="0.25">
      <c r="B259" s="29" t="s">
        <v>42</v>
      </c>
      <c r="C259" s="30" t="s">
        <v>49</v>
      </c>
      <c r="D259" s="29" t="s">
        <v>468</v>
      </c>
      <c r="E259" s="29" t="s">
        <v>306</v>
      </c>
      <c r="F259" s="29" t="s">
        <v>315</v>
      </c>
      <c r="H259" t="s">
        <v>488</v>
      </c>
      <c r="I259" t="str">
        <f t="shared" si="3"/>
        <v>A06 - Spracovanie súborov doporučených opatrení/záchranných programov</v>
      </c>
    </row>
    <row r="260" spans="2:9" x14ac:dyDescent="0.25">
      <c r="B260" s="29" t="s">
        <v>42</v>
      </c>
      <c r="C260" s="30" t="s">
        <v>49</v>
      </c>
      <c r="D260" s="29" t="s">
        <v>468</v>
      </c>
      <c r="E260" s="29" t="s">
        <v>307</v>
      </c>
      <c r="F260" s="29" t="s">
        <v>7</v>
      </c>
      <c r="H260" t="s">
        <v>489</v>
      </c>
      <c r="I260" t="str">
        <f t="shared" ref="I260:I323" si="4">CONCATENATE(H260," - ",E260)</f>
        <v>A07 - Vytvorenie pracovného/expertného tímu v oblasti starostlivosti o cezhraničné prírodne územia</v>
      </c>
    </row>
    <row r="261" spans="2:9" x14ac:dyDescent="0.25">
      <c r="B261" s="29" t="s">
        <v>42</v>
      </c>
      <c r="C261" s="30" t="s">
        <v>49</v>
      </c>
      <c r="D261" s="29" t="s">
        <v>468</v>
      </c>
      <c r="E261" s="29" t="s">
        <v>210</v>
      </c>
      <c r="F261" s="29" t="s">
        <v>7</v>
      </c>
      <c r="H261" t="s">
        <v>490</v>
      </c>
      <c r="I261" t="str">
        <f t="shared" si="4"/>
        <v>A08 - Stretnutie pracovného/expertného  tímu</v>
      </c>
    </row>
    <row r="262" spans="2:9" x14ac:dyDescent="0.25">
      <c r="B262" s="29" t="s">
        <v>42</v>
      </c>
      <c r="C262" s="30" t="s">
        <v>49</v>
      </c>
      <c r="D262" s="29" t="s">
        <v>468</v>
      </c>
      <c r="E262" s="29" t="s">
        <v>308</v>
      </c>
      <c r="F262" s="29" t="s">
        <v>7</v>
      </c>
      <c r="H262" t="s">
        <v>491</v>
      </c>
      <c r="I262" t="str">
        <f t="shared" si="4"/>
        <v>A09 - Definícia požiadaviek na efektívnejší výkon starostlivosti o cezhraničné prírodne hodnotné územia</v>
      </c>
    </row>
    <row r="263" spans="2:9" x14ac:dyDescent="0.25">
      <c r="B263" s="29" t="s">
        <v>42</v>
      </c>
      <c r="C263" s="30" t="s">
        <v>49</v>
      </c>
      <c r="D263" s="29" t="s">
        <v>468</v>
      </c>
      <c r="E263" s="29" t="s">
        <v>309</v>
      </c>
      <c r="F263" s="29" t="s">
        <v>7</v>
      </c>
      <c r="H263" t="s">
        <v>492</v>
      </c>
      <c r="I263" t="str">
        <f t="shared" si="4"/>
        <v>A10 - Realizácia okrúhleho stolu</v>
      </c>
    </row>
    <row r="264" spans="2:9" x14ac:dyDescent="0.25">
      <c r="B264" s="29" t="s">
        <v>42</v>
      </c>
      <c r="C264" s="30" t="s">
        <v>49</v>
      </c>
      <c r="D264" s="29" t="s">
        <v>468</v>
      </c>
      <c r="E264" s="29" t="s">
        <v>146</v>
      </c>
      <c r="F264" s="29" t="s">
        <v>7</v>
      </c>
      <c r="H264" t="s">
        <v>493</v>
      </c>
      <c r="I264" t="str">
        <f t="shared" si="4"/>
        <v>A11 - Spracovanie externých posudkov/ hodnotení</v>
      </c>
    </row>
    <row r="265" spans="2:9" x14ac:dyDescent="0.25">
      <c r="B265" s="29" t="s">
        <v>42</v>
      </c>
      <c r="C265" s="30" t="s">
        <v>49</v>
      </c>
      <c r="D265" s="29" t="s">
        <v>468</v>
      </c>
      <c r="E265" s="29" t="s">
        <v>145</v>
      </c>
      <c r="F265" s="29" t="s">
        <v>7</v>
      </c>
      <c r="H265" t="s">
        <v>494</v>
      </c>
      <c r="I265" t="str">
        <f t="shared" si="4"/>
        <v>A12 - Zber dát</v>
      </c>
    </row>
    <row r="266" spans="2:9" x14ac:dyDescent="0.25">
      <c r="B266" s="29" t="s">
        <v>42</v>
      </c>
      <c r="C266" s="30" t="s">
        <v>49</v>
      </c>
      <c r="D266" s="29" t="s">
        <v>468</v>
      </c>
      <c r="E266" s="29" t="s">
        <v>310</v>
      </c>
      <c r="F266" s="29" t="s">
        <v>7</v>
      </c>
      <c r="H266" t="s">
        <v>495</v>
      </c>
      <c r="I266" t="str">
        <f t="shared" si="4"/>
        <v>A13 - Terénny prieskum</v>
      </c>
    </row>
    <row r="267" spans="2:9" x14ac:dyDescent="0.25">
      <c r="B267" s="29" t="s">
        <v>42</v>
      </c>
      <c r="C267" s="30" t="s">
        <v>49</v>
      </c>
      <c r="D267" s="29" t="s">
        <v>468</v>
      </c>
      <c r="E267" s="29" t="s">
        <v>311</v>
      </c>
      <c r="F267" s="29" t="s">
        <v>7</v>
      </c>
      <c r="H267" t="s">
        <v>496</v>
      </c>
      <c r="I267" t="str">
        <f t="shared" si="4"/>
        <v>A14 - Vyznačenie lokalít v terénu</v>
      </c>
    </row>
    <row r="268" spans="2:9" x14ac:dyDescent="0.25">
      <c r="B268" s="29" t="s">
        <v>42</v>
      </c>
      <c r="C268" s="30" t="s">
        <v>49</v>
      </c>
      <c r="D268" s="29" t="s">
        <v>468</v>
      </c>
      <c r="E268" s="29" t="s">
        <v>312</v>
      </c>
      <c r="F268" s="29" t="s">
        <v>7</v>
      </c>
      <c r="H268" t="s">
        <v>497</v>
      </c>
      <c r="I268" t="str">
        <f t="shared" si="4"/>
        <v>A15 - Realizácia spoločnej konferencie</v>
      </c>
    </row>
    <row r="269" spans="2:9" x14ac:dyDescent="0.25">
      <c r="B269" s="29" t="s">
        <v>42</v>
      </c>
      <c r="C269" s="30" t="s">
        <v>49</v>
      </c>
      <c r="D269" s="29" t="s">
        <v>468</v>
      </c>
      <c r="E269" s="29" t="s">
        <v>313</v>
      </c>
      <c r="F269" s="29" t="s">
        <v>7</v>
      </c>
      <c r="H269" t="s">
        <v>498</v>
      </c>
      <c r="I269" t="str">
        <f t="shared" si="4"/>
        <v>A16 - Verejná diskusia</v>
      </c>
    </row>
    <row r="270" spans="2:9" x14ac:dyDescent="0.25">
      <c r="B270" s="29" t="s">
        <v>42</v>
      </c>
      <c r="C270" s="30" t="s">
        <v>49</v>
      </c>
      <c r="D270" s="29" t="s">
        <v>468</v>
      </c>
      <c r="E270" s="29" t="s">
        <v>314</v>
      </c>
      <c r="F270" s="29" t="s">
        <v>7</v>
      </c>
      <c r="H270" t="s">
        <v>499</v>
      </c>
      <c r="I270" t="str">
        <f t="shared" si="4"/>
        <v>A17 - Vydanie publikačných výstupov</v>
      </c>
    </row>
    <row r="271" spans="2:9" x14ac:dyDescent="0.25">
      <c r="B271" s="29" t="s">
        <v>42</v>
      </c>
      <c r="C271" s="30" t="s">
        <v>49</v>
      </c>
      <c r="D271" s="29" t="s">
        <v>468</v>
      </c>
      <c r="E271" s="29" t="s">
        <v>179</v>
      </c>
      <c r="F271" s="29" t="s">
        <v>7</v>
      </c>
      <c r="H271" t="s">
        <v>598</v>
      </c>
      <c r="I271" t="str">
        <f t="shared" si="4"/>
        <v>A18 - Prezentačné a propagačné aktivity vo vzťahu k realizovanému projektu</v>
      </c>
    </row>
    <row r="272" spans="2:9" x14ac:dyDescent="0.25">
      <c r="B272" s="29" t="s">
        <v>42</v>
      </c>
      <c r="C272" s="30" t="s">
        <v>49</v>
      </c>
      <c r="D272" s="29" t="s">
        <v>469</v>
      </c>
      <c r="E272" s="29" t="s">
        <v>316</v>
      </c>
      <c r="F272" s="29" t="s">
        <v>315</v>
      </c>
      <c r="H272" t="s">
        <v>500</v>
      </c>
      <c r="I272" t="str">
        <f t="shared" si="4"/>
        <v>B01 - Návrh a realizácia opatrení spojených s implementáciou sústavy Natura 2000</v>
      </c>
    </row>
    <row r="273" spans="2:9" x14ac:dyDescent="0.25">
      <c r="B273" s="29" t="s">
        <v>42</v>
      </c>
      <c r="C273" s="30" t="s">
        <v>49</v>
      </c>
      <c r="D273" s="29" t="s">
        <v>469</v>
      </c>
      <c r="E273" s="29" t="s">
        <v>317</v>
      </c>
      <c r="F273" s="29" t="s">
        <v>315</v>
      </c>
      <c r="H273" t="s">
        <v>501</v>
      </c>
      <c r="I273" t="str">
        <f t="shared" si="4"/>
        <v>B02 - Realizácia špeciálnej starostlivosti o vzácne biotopy s cieľom zlepšenia ich kvality a druhového zloženia (vrátane obmedzovania expanzívnych a invazívny druhov) v cezhraničnom území</v>
      </c>
    </row>
    <row r="274" spans="2:9" x14ac:dyDescent="0.25">
      <c r="B274" s="29" t="s">
        <v>42</v>
      </c>
      <c r="C274" s="30" t="s">
        <v>49</v>
      </c>
      <c r="D274" s="29" t="s">
        <v>469</v>
      </c>
      <c r="E274" s="29" t="s">
        <v>318</v>
      </c>
      <c r="F274" s="29" t="s">
        <v>315</v>
      </c>
      <c r="H274" t="s">
        <v>502</v>
      </c>
      <c r="I274" t="str">
        <f t="shared" si="4"/>
        <v>B03 - Eradikácia / regulácia invazívnych druhov (kosenie, výrez, odchyt či odlov, aplikácia biocídov apod., bezpečná likvidácia biomasy aj.)</v>
      </c>
    </row>
    <row r="275" spans="2:9" x14ac:dyDescent="0.25">
      <c r="B275" s="29" t="s">
        <v>42</v>
      </c>
      <c r="C275" s="30" t="s">
        <v>49</v>
      </c>
      <c r="D275" s="29" t="s">
        <v>469</v>
      </c>
      <c r="E275" s="29" t="s">
        <v>319</v>
      </c>
      <c r="F275" s="29" t="s">
        <v>315</v>
      </c>
      <c r="H275" t="s">
        <v>503</v>
      </c>
      <c r="I275" t="str">
        <f t="shared" si="4"/>
        <v>B04 - Realizácia starostlivosti o lesné spoločenstvá cielená na zachovanie lebo zlepšenie ich štruktúry, druhového zložení</v>
      </c>
    </row>
    <row r="276" spans="2:9" x14ac:dyDescent="0.25">
      <c r="B276" s="29" t="s">
        <v>42</v>
      </c>
      <c r="C276" s="30" t="s">
        <v>49</v>
      </c>
      <c r="D276" s="29" t="s">
        <v>469</v>
      </c>
      <c r="E276" s="29" t="s">
        <v>320</v>
      </c>
      <c r="F276" s="29" t="s">
        <v>315</v>
      </c>
      <c r="H276" t="s">
        <v>504</v>
      </c>
      <c r="I276" t="str">
        <f t="shared" si="4"/>
        <v>B05 - Realizácia starostlivosti cielená na podporu vzácnych druhov a ich biotopov, obnovu a tvorbu cenných stanovíšť</v>
      </c>
    </row>
    <row r="277" spans="2:9" x14ac:dyDescent="0.25">
      <c r="B277" s="29" t="s">
        <v>42</v>
      </c>
      <c r="C277" s="30" t="s">
        <v>49</v>
      </c>
      <c r="D277" s="29" t="s">
        <v>469</v>
      </c>
      <c r="E277" s="29" t="s">
        <v>321</v>
      </c>
      <c r="F277" s="29" t="s">
        <v>7</v>
      </c>
      <c r="H277" t="s">
        <v>505</v>
      </c>
      <c r="I277" t="str">
        <f t="shared" si="4"/>
        <v>B06 - Realizácia opatrení na podporu druhov v urbanizovanom aj. antropogénne ovplyvnenom prostredí</v>
      </c>
    </row>
    <row r="278" spans="2:9" x14ac:dyDescent="0.25">
      <c r="B278" s="29" t="s">
        <v>42</v>
      </c>
      <c r="C278" s="30" t="s">
        <v>49</v>
      </c>
      <c r="D278" s="29" t="s">
        <v>469</v>
      </c>
      <c r="E278" s="29" t="s">
        <v>322</v>
      </c>
      <c r="F278" s="29" t="s">
        <v>7</v>
      </c>
      <c r="H278" t="s">
        <v>506</v>
      </c>
      <c r="I278" t="str">
        <f t="shared" si="4"/>
        <v>B07 - Vytvorenie pracovného/expertného tímu v oblasti zlepšenia stavu druhov a biotopov</v>
      </c>
    </row>
    <row r="279" spans="2:9" x14ac:dyDescent="0.25">
      <c r="B279" s="29" t="s">
        <v>42</v>
      </c>
      <c r="C279" s="30" t="s">
        <v>49</v>
      </c>
      <c r="D279" s="29" t="s">
        <v>469</v>
      </c>
      <c r="E279" s="29" t="s">
        <v>210</v>
      </c>
      <c r="F279" s="29" t="s">
        <v>7</v>
      </c>
      <c r="H279" t="s">
        <v>507</v>
      </c>
      <c r="I279" t="str">
        <f t="shared" si="4"/>
        <v>B08 - Stretnutie pracovného/expertného  tímu</v>
      </c>
    </row>
    <row r="280" spans="2:9" x14ac:dyDescent="0.25">
      <c r="B280" s="29" t="s">
        <v>42</v>
      </c>
      <c r="C280" s="30" t="s">
        <v>49</v>
      </c>
      <c r="D280" s="29" t="s">
        <v>469</v>
      </c>
      <c r="E280" s="29" t="s">
        <v>323</v>
      </c>
      <c r="F280" s="29" t="s">
        <v>7</v>
      </c>
      <c r="H280" t="s">
        <v>508</v>
      </c>
      <c r="I280" t="str">
        <f t="shared" si="4"/>
        <v>B09 - Zber informácií a dát</v>
      </c>
    </row>
    <row r="281" spans="2:9" x14ac:dyDescent="0.25">
      <c r="B281" s="29" t="s">
        <v>42</v>
      </c>
      <c r="C281" s="30" t="s">
        <v>49</v>
      </c>
      <c r="D281" s="29" t="s">
        <v>469</v>
      </c>
      <c r="E281" s="29" t="s">
        <v>324</v>
      </c>
      <c r="F281" s="29" t="s">
        <v>7</v>
      </c>
      <c r="H281" t="s">
        <v>509</v>
      </c>
      <c r="I281" t="str">
        <f t="shared" si="4"/>
        <v>B10 - Hodnotenie rizík</v>
      </c>
    </row>
    <row r="282" spans="2:9" x14ac:dyDescent="0.25">
      <c r="B282" s="29" t="s">
        <v>42</v>
      </c>
      <c r="C282" s="30" t="s">
        <v>49</v>
      </c>
      <c r="D282" s="29" t="s">
        <v>469</v>
      </c>
      <c r="E282" s="29" t="s">
        <v>311</v>
      </c>
      <c r="F282" s="29" t="s">
        <v>7</v>
      </c>
      <c r="H282" t="s">
        <v>510</v>
      </c>
      <c r="I282" t="str">
        <f t="shared" si="4"/>
        <v>B11 - Vyznačenie lokalít v terénu</v>
      </c>
    </row>
    <row r="283" spans="2:9" x14ac:dyDescent="0.25">
      <c r="B283" s="29" t="s">
        <v>42</v>
      </c>
      <c r="C283" s="30" t="s">
        <v>49</v>
      </c>
      <c r="D283" s="29" t="s">
        <v>469</v>
      </c>
      <c r="E283" s="29" t="s">
        <v>325</v>
      </c>
      <c r="F283" s="29" t="s">
        <v>7</v>
      </c>
      <c r="H283" t="s">
        <v>511</v>
      </c>
      <c r="I283" t="str">
        <f t="shared" si="4"/>
        <v>B12 - Hodnotenie efektivity opatrenia</v>
      </c>
    </row>
    <row r="284" spans="2:9" x14ac:dyDescent="0.25">
      <c r="B284" s="29" t="s">
        <v>42</v>
      </c>
      <c r="C284" s="30" t="s">
        <v>49</v>
      </c>
      <c r="D284" s="29" t="s">
        <v>469</v>
      </c>
      <c r="E284" s="29" t="s">
        <v>312</v>
      </c>
      <c r="F284" s="29" t="s">
        <v>7</v>
      </c>
      <c r="H284" t="s">
        <v>512</v>
      </c>
      <c r="I284" t="str">
        <f t="shared" si="4"/>
        <v>B13 - Realizácia spoločnej konferencie</v>
      </c>
    </row>
    <row r="285" spans="2:9" x14ac:dyDescent="0.25">
      <c r="B285" s="29" t="s">
        <v>42</v>
      </c>
      <c r="C285" s="30" t="s">
        <v>49</v>
      </c>
      <c r="D285" s="29" t="s">
        <v>469</v>
      </c>
      <c r="E285" s="29" t="s">
        <v>313</v>
      </c>
      <c r="F285" s="29" t="s">
        <v>7</v>
      </c>
      <c r="H285" t="s">
        <v>513</v>
      </c>
      <c r="I285" t="str">
        <f t="shared" si="4"/>
        <v>B14 - Verejná diskusia</v>
      </c>
    </row>
    <row r="286" spans="2:9" x14ac:dyDescent="0.25">
      <c r="B286" s="29" t="s">
        <v>42</v>
      </c>
      <c r="C286" s="30" t="s">
        <v>49</v>
      </c>
      <c r="D286" s="29" t="s">
        <v>469</v>
      </c>
      <c r="E286" s="29" t="s">
        <v>314</v>
      </c>
      <c r="F286" s="29" t="s">
        <v>7</v>
      </c>
      <c r="H286" t="s">
        <v>514</v>
      </c>
      <c r="I286" t="str">
        <f t="shared" si="4"/>
        <v>B15 - Vydanie publikačných výstupov</v>
      </c>
    </row>
    <row r="287" spans="2:9" x14ac:dyDescent="0.25">
      <c r="B287" s="29" t="s">
        <v>42</v>
      </c>
      <c r="C287" s="30" t="s">
        <v>49</v>
      </c>
      <c r="D287" s="29" t="s">
        <v>469</v>
      </c>
      <c r="E287" s="29" t="s">
        <v>179</v>
      </c>
      <c r="F287" s="29" t="s">
        <v>7</v>
      </c>
      <c r="H287" t="s">
        <v>515</v>
      </c>
      <c r="I287" t="str">
        <f t="shared" si="4"/>
        <v>B16 - Prezentačné a propagačné aktivity vo vzťahu k realizovanému projektu</v>
      </c>
    </row>
    <row r="288" spans="2:9" x14ac:dyDescent="0.25">
      <c r="B288" s="29" t="s">
        <v>42</v>
      </c>
      <c r="C288" s="30" t="s">
        <v>49</v>
      </c>
      <c r="D288" s="29" t="s">
        <v>470</v>
      </c>
      <c r="E288" s="29" t="s">
        <v>326</v>
      </c>
      <c r="F288" s="29" t="s">
        <v>315</v>
      </c>
      <c r="H288" t="s">
        <v>518</v>
      </c>
      <c r="I288" t="str">
        <f t="shared" si="4"/>
        <v>C01 - Mapovaní a monitoring  a príprava metodík a koncepčných dokumentov pre obmedzovanie inváznych druhov</v>
      </c>
    </row>
    <row r="289" spans="2:9" x14ac:dyDescent="0.25">
      <c r="B289" s="29" t="s">
        <v>42</v>
      </c>
      <c r="C289" s="30" t="s">
        <v>49</v>
      </c>
      <c r="D289" s="29" t="s">
        <v>470</v>
      </c>
      <c r="E289" s="29" t="s">
        <v>327</v>
      </c>
      <c r="F289" s="29" t="s">
        <v>315</v>
      </c>
      <c r="H289" t="s">
        <v>519</v>
      </c>
      <c r="I289" t="str">
        <f t="shared" si="4"/>
        <v>C02 - Realizácia opatrení k uchovaní a zvyšovaní početnosti druhov, realizovaná predovšetkým prostredníctvom záchrany druhov a ekosystémov a vytváraní vhodných podmienok pro ich ďalší existenciu</v>
      </c>
    </row>
    <row r="290" spans="2:9" x14ac:dyDescent="0.25">
      <c r="B290" s="29" t="s">
        <v>42</v>
      </c>
      <c r="C290" s="30" t="s">
        <v>49</v>
      </c>
      <c r="D290" s="29" t="s">
        <v>470</v>
      </c>
      <c r="E290" s="29" t="s">
        <v>328</v>
      </c>
      <c r="F290" s="29" t="s">
        <v>315</v>
      </c>
      <c r="H290" t="s">
        <v>520</v>
      </c>
      <c r="I290" t="str">
        <f t="shared" si="4"/>
        <v>C03 - Realizácia opatrení k minimalizácii a predchádzanie škodám spôsobeným silne a kriticky ohrozenými obzvlášť chránenými druhy živočíchov na komunikáciách, vodohospodárskych objektoch, pôdohospodárskych a lesných kultúrach, chovoch rýb a včiel</v>
      </c>
    </row>
    <row r="291" spans="2:9" x14ac:dyDescent="0.25">
      <c r="B291" s="29" t="s">
        <v>42</v>
      </c>
      <c r="C291" s="30" t="s">
        <v>49</v>
      </c>
      <c r="D291" s="29" t="s">
        <v>470</v>
      </c>
      <c r="E291" s="29" t="s">
        <v>329</v>
      </c>
      <c r="F291" s="29" t="s">
        <v>315</v>
      </c>
      <c r="H291" t="s">
        <v>521</v>
      </c>
      <c r="I291" t="str">
        <f t="shared" si="4"/>
        <v>C04 - Realizácia špeciálnej starostlivosti zameraná na podporu biodiverzity v chránených územiach, podporu cieľových stanovíšť a druhov</v>
      </c>
    </row>
    <row r="292" spans="2:9" x14ac:dyDescent="0.25">
      <c r="B292" s="29" t="s">
        <v>42</v>
      </c>
      <c r="C292" s="30" t="s">
        <v>49</v>
      </c>
      <c r="D292" s="29" t="s">
        <v>470</v>
      </c>
      <c r="E292" s="29" t="s">
        <v>330</v>
      </c>
      <c r="F292" s="29" t="s">
        <v>315</v>
      </c>
      <c r="H292" t="s">
        <v>522</v>
      </c>
      <c r="I292" t="str">
        <f t="shared" si="4"/>
        <v>C05 - Investície do zvyšovaní adaptívnych schopností ekosystémov a druhov na rastúcej fragmentácii krajiny, ďalší antropogénne vplyvy a na záťažové faktory životného prostredia</v>
      </c>
    </row>
    <row r="293" spans="2:9" x14ac:dyDescent="0.25">
      <c r="B293" s="29" t="s">
        <v>42</v>
      </c>
      <c r="C293" s="30" t="s">
        <v>49</v>
      </c>
      <c r="D293" s="29" t="s">
        <v>470</v>
      </c>
      <c r="E293" s="29" t="s">
        <v>331</v>
      </c>
      <c r="F293" s="29" t="s">
        <v>315</v>
      </c>
      <c r="H293" t="s">
        <v>523</v>
      </c>
      <c r="I293" t="str">
        <f t="shared" si="4"/>
        <v>C06 - Budovanie/ obnova prvkov pre interpretáciu chránených území (informační panely, náučné chodníky, návštevnícka strediska apod.),</v>
      </c>
    </row>
    <row r="294" spans="2:9" x14ac:dyDescent="0.25">
      <c r="B294" s="29" t="s">
        <v>42</v>
      </c>
      <c r="C294" s="30" t="s">
        <v>49</v>
      </c>
      <c r="D294" s="29" t="s">
        <v>470</v>
      </c>
      <c r="E294" s="29" t="s">
        <v>332</v>
      </c>
      <c r="F294" s="29" t="s">
        <v>315</v>
      </c>
      <c r="H294" t="s">
        <v>590</v>
      </c>
      <c r="I294" t="str">
        <f t="shared" si="4"/>
        <v>C07 - Realizácia opatrení na predchádzanie zavlečeniu, regulácii a likvidácii populácií inváznych druhov rastlín a živočíchov</v>
      </c>
    </row>
    <row r="295" spans="2:9" x14ac:dyDescent="0.25">
      <c r="B295" s="29" t="s">
        <v>42</v>
      </c>
      <c r="C295" s="30" t="s">
        <v>49</v>
      </c>
      <c r="D295" s="29" t="s">
        <v>470</v>
      </c>
      <c r="E295" s="29" t="s">
        <v>333</v>
      </c>
      <c r="F295" s="29" t="s">
        <v>315</v>
      </c>
      <c r="H295" t="s">
        <v>591</v>
      </c>
      <c r="I295" t="str">
        <f t="shared" si="4"/>
        <v>C08 - Realizácia opatrení navrhnutých v rámci schválených komplexných pozemkových úprav zameraných na výsadby zelene v krajine a ochranu pôdy.</v>
      </c>
    </row>
    <row r="296" spans="2:9" x14ac:dyDescent="0.25">
      <c r="B296" s="29" t="s">
        <v>42</v>
      </c>
      <c r="C296" s="30" t="s">
        <v>49</v>
      </c>
      <c r="D296" s="29" t="s">
        <v>470</v>
      </c>
      <c r="E296" s="29" t="s">
        <v>334</v>
      </c>
      <c r="F296" s="29" t="s">
        <v>315</v>
      </c>
      <c r="H296" t="s">
        <v>592</v>
      </c>
      <c r="I296" t="str">
        <f t="shared" si="4"/>
        <v>C09 - Tvorba informačných a technických nástrojov k ochrane druhov a stanovíšť</v>
      </c>
    </row>
    <row r="297" spans="2:9" x14ac:dyDescent="0.25">
      <c r="B297" s="29" t="s">
        <v>42</v>
      </c>
      <c r="C297" s="30" t="s">
        <v>49</v>
      </c>
      <c r="D297" s="29" t="s">
        <v>470</v>
      </c>
      <c r="E297" s="29" t="s">
        <v>335</v>
      </c>
      <c r="F297" s="29" t="s">
        <v>7</v>
      </c>
      <c r="H297" t="s">
        <v>593</v>
      </c>
      <c r="I297" t="str">
        <f t="shared" si="4"/>
        <v xml:space="preserve">C10 - Stretnutie projektového tímu </v>
      </c>
    </row>
    <row r="298" spans="2:9" x14ac:dyDescent="0.25">
      <c r="B298" s="29" t="s">
        <v>42</v>
      </c>
      <c r="C298" s="30" t="s">
        <v>49</v>
      </c>
      <c r="D298" s="29" t="s">
        <v>470</v>
      </c>
      <c r="E298" s="29" t="s">
        <v>307</v>
      </c>
      <c r="F298" s="29" t="s">
        <v>7</v>
      </c>
      <c r="H298" t="s">
        <v>594</v>
      </c>
      <c r="I298" t="str">
        <f t="shared" si="4"/>
        <v>C11 - Vytvorenie pracovného/expertného tímu v oblasti starostlivosti o cezhraničné prírodne územia</v>
      </c>
    </row>
    <row r="299" spans="2:9" x14ac:dyDescent="0.25">
      <c r="B299" s="29" t="s">
        <v>42</v>
      </c>
      <c r="C299" s="30" t="s">
        <v>49</v>
      </c>
      <c r="D299" s="29" t="s">
        <v>470</v>
      </c>
      <c r="E299" s="29" t="s">
        <v>210</v>
      </c>
      <c r="F299" s="29" t="s">
        <v>7</v>
      </c>
      <c r="H299" t="s">
        <v>595</v>
      </c>
      <c r="I299" t="str">
        <f t="shared" si="4"/>
        <v>C12 - Stretnutie pracovného/expertného  tímu</v>
      </c>
    </row>
    <row r="300" spans="2:9" x14ac:dyDescent="0.25">
      <c r="B300" s="29" t="s">
        <v>42</v>
      </c>
      <c r="C300" s="30" t="s">
        <v>49</v>
      </c>
      <c r="D300" s="29" t="s">
        <v>470</v>
      </c>
      <c r="E300" s="29" t="s">
        <v>309</v>
      </c>
      <c r="F300" s="29" t="s">
        <v>7</v>
      </c>
      <c r="H300" t="s">
        <v>596</v>
      </c>
      <c r="I300" t="str">
        <f t="shared" si="4"/>
        <v>C13 - Realizácia okrúhleho stolu</v>
      </c>
    </row>
    <row r="301" spans="2:9" x14ac:dyDescent="0.25">
      <c r="B301" s="29" t="s">
        <v>42</v>
      </c>
      <c r="C301" s="30" t="s">
        <v>49</v>
      </c>
      <c r="D301" s="29" t="s">
        <v>470</v>
      </c>
      <c r="E301" s="29" t="s">
        <v>336</v>
      </c>
      <c r="F301" s="29" t="s">
        <v>7</v>
      </c>
      <c r="H301" t="s">
        <v>599</v>
      </c>
      <c r="I301" t="str">
        <f t="shared" si="4"/>
        <v>C14 - Vzdelávacie semináre pre verejnosť</v>
      </c>
    </row>
    <row r="302" spans="2:9" x14ac:dyDescent="0.25">
      <c r="B302" s="29" t="s">
        <v>42</v>
      </c>
      <c r="C302" s="30" t="s">
        <v>49</v>
      </c>
      <c r="D302" s="29" t="s">
        <v>470</v>
      </c>
      <c r="E302" s="29" t="s">
        <v>337</v>
      </c>
      <c r="F302" s="29" t="s">
        <v>7</v>
      </c>
      <c r="H302" t="s">
        <v>600</v>
      </c>
      <c r="I302" t="str">
        <f t="shared" si="4"/>
        <v>C15 - Realizácia aktivít verejnej osvety</v>
      </c>
    </row>
    <row r="303" spans="2:9" x14ac:dyDescent="0.25">
      <c r="B303" s="29" t="s">
        <v>42</v>
      </c>
      <c r="C303" s="30" t="s">
        <v>49</v>
      </c>
      <c r="D303" s="29" t="s">
        <v>470</v>
      </c>
      <c r="E303" s="29" t="s">
        <v>325</v>
      </c>
      <c r="F303" s="29" t="s">
        <v>7</v>
      </c>
      <c r="H303" t="s">
        <v>601</v>
      </c>
      <c r="I303" t="str">
        <f t="shared" si="4"/>
        <v>C16 - Hodnotenie efektivity opatrenia</v>
      </c>
    </row>
    <row r="304" spans="2:9" x14ac:dyDescent="0.25">
      <c r="B304" s="29" t="s">
        <v>42</v>
      </c>
      <c r="C304" s="30" t="s">
        <v>49</v>
      </c>
      <c r="D304" s="29" t="s">
        <v>470</v>
      </c>
      <c r="E304" s="29" t="s">
        <v>312</v>
      </c>
      <c r="F304" s="29" t="s">
        <v>7</v>
      </c>
      <c r="H304" t="s">
        <v>602</v>
      </c>
      <c r="I304" t="str">
        <f t="shared" si="4"/>
        <v>C17 - Realizácia spoločnej konferencie</v>
      </c>
    </row>
    <row r="305" spans="2:9" x14ac:dyDescent="0.25">
      <c r="B305" s="29" t="s">
        <v>42</v>
      </c>
      <c r="C305" s="30" t="s">
        <v>49</v>
      </c>
      <c r="D305" s="29" t="s">
        <v>470</v>
      </c>
      <c r="E305" s="29" t="s">
        <v>313</v>
      </c>
      <c r="F305" s="29" t="s">
        <v>7</v>
      </c>
      <c r="H305" t="s">
        <v>603</v>
      </c>
      <c r="I305" t="str">
        <f t="shared" si="4"/>
        <v>C18 - Verejná diskusia</v>
      </c>
    </row>
    <row r="306" spans="2:9" x14ac:dyDescent="0.25">
      <c r="B306" s="29" t="s">
        <v>42</v>
      </c>
      <c r="C306" s="30" t="s">
        <v>49</v>
      </c>
      <c r="D306" s="29" t="s">
        <v>470</v>
      </c>
      <c r="E306" s="29" t="s">
        <v>314</v>
      </c>
      <c r="F306" s="29" t="s">
        <v>7</v>
      </c>
      <c r="H306" t="s">
        <v>604</v>
      </c>
      <c r="I306" t="str">
        <f t="shared" si="4"/>
        <v>C19 - Vydanie publikačných výstupov</v>
      </c>
    </row>
    <row r="307" spans="2:9" x14ac:dyDescent="0.25">
      <c r="B307" s="29" t="s">
        <v>42</v>
      </c>
      <c r="C307" s="30" t="s">
        <v>49</v>
      </c>
      <c r="D307" s="29" t="s">
        <v>470</v>
      </c>
      <c r="E307" s="29" t="s">
        <v>179</v>
      </c>
      <c r="F307" s="29" t="s">
        <v>7</v>
      </c>
      <c r="H307" t="s">
        <v>605</v>
      </c>
      <c r="I307" t="str">
        <f t="shared" si="4"/>
        <v>C20 - Prezentačné a propagačné aktivity vo vzťahu k realizovanému projektu</v>
      </c>
    </row>
    <row r="308" spans="2:9" x14ac:dyDescent="0.25">
      <c r="B308" s="29" t="s">
        <v>42</v>
      </c>
      <c r="C308" s="30" t="s">
        <v>49</v>
      </c>
      <c r="D308" s="29" t="s">
        <v>471</v>
      </c>
      <c r="E308" s="29" t="s">
        <v>338</v>
      </c>
      <c r="F308" s="29" t="s">
        <v>315</v>
      </c>
      <c r="H308" t="s">
        <v>524</v>
      </c>
      <c r="I308" t="str">
        <f t="shared" si="4"/>
        <v>D01 - Spracovanie plánov/projektov budovanie ekostabilizačných prvkov v cezhraničnom území</v>
      </c>
    </row>
    <row r="309" spans="2:9" x14ac:dyDescent="0.25">
      <c r="B309" s="29" t="s">
        <v>42</v>
      </c>
      <c r="C309" s="30" t="s">
        <v>49</v>
      </c>
      <c r="D309" s="29" t="s">
        <v>471</v>
      </c>
      <c r="E309" s="29" t="s">
        <v>339</v>
      </c>
      <c r="F309" s="29" t="s">
        <v>347</v>
      </c>
      <c r="H309" t="s">
        <v>525</v>
      </c>
      <c r="I309" t="str">
        <f t="shared" si="4"/>
        <v>D02 - Budovanie ekostabilizačných prvkov v krajine</v>
      </c>
    </row>
    <row r="310" spans="2:9" x14ac:dyDescent="0.25">
      <c r="B310" s="29" t="s">
        <v>42</v>
      </c>
      <c r="C310" s="30" t="s">
        <v>49</v>
      </c>
      <c r="D310" s="29" t="s">
        <v>471</v>
      </c>
      <c r="E310" s="29" t="s">
        <v>340</v>
      </c>
      <c r="F310" s="29" t="s">
        <v>347</v>
      </c>
      <c r="H310" t="s">
        <v>526</v>
      </c>
      <c r="I310" t="str">
        <f t="shared" si="4"/>
        <v>D03 - Investície do obnovy častí prírodných stanovíšť za účelom rozšírení veľkosti chránenej oblasti, zväčšenie oblasti k hľadaní potravy, rozmnožovaní a odpočinku týchto druhov a za účelom uľahčenia ich migrovaní/rozšírení</v>
      </c>
    </row>
    <row r="311" spans="2:9" x14ac:dyDescent="0.25">
      <c r="B311" s="29" t="s">
        <v>42</v>
      </c>
      <c r="C311" s="30" t="s">
        <v>49</v>
      </c>
      <c r="D311" s="29" t="s">
        <v>471</v>
      </c>
      <c r="E311" s="29" t="s">
        <v>341</v>
      </c>
      <c r="F311" s="29" t="s">
        <v>347</v>
      </c>
      <c r="H311" t="s">
        <v>527</v>
      </c>
      <c r="I311" t="str">
        <f t="shared" si="4"/>
        <v>D04 - Investície do krajinných prvkov prispievajúcich k prispôsobení sa zmenám klímy lebo ich zmiernení v cezhraničnom regióne</v>
      </c>
    </row>
    <row r="312" spans="2:9" x14ac:dyDescent="0.25">
      <c r="B312" s="29" t="s">
        <v>42</v>
      </c>
      <c r="C312" s="30" t="s">
        <v>49</v>
      </c>
      <c r="D312" s="29" t="s">
        <v>471</v>
      </c>
      <c r="E312" s="29" t="s">
        <v>342</v>
      </c>
      <c r="F312" s="29" t="s">
        <v>347</v>
      </c>
      <c r="H312" t="s">
        <v>528</v>
      </c>
      <c r="I312" t="str">
        <f t="shared" si="4"/>
        <v>D05 - Investície do umelých prvkov zelenej infraštruktúry (ekodukty, ekomosty) v cezhraničnom  regióne</v>
      </c>
    </row>
    <row r="313" spans="2:9" x14ac:dyDescent="0.25">
      <c r="B313" s="29" t="s">
        <v>42</v>
      </c>
      <c r="C313" s="30" t="s">
        <v>49</v>
      </c>
      <c r="D313" s="29" t="s">
        <v>471</v>
      </c>
      <c r="E313" s="29" t="s">
        <v>343</v>
      </c>
      <c r="F313" s="29" t="s">
        <v>348</v>
      </c>
      <c r="H313" t="s">
        <v>529</v>
      </c>
      <c r="I313" t="str">
        <f t="shared" si="4"/>
        <v>D06 - Investície do multifunkčných oblastí s cieľom využívania pôdy</v>
      </c>
    </row>
    <row r="314" spans="2:9" x14ac:dyDescent="0.25">
      <c r="B314" s="29" t="s">
        <v>42</v>
      </c>
      <c r="C314" s="30" t="s">
        <v>49</v>
      </c>
      <c r="D314" s="29" t="s">
        <v>471</v>
      </c>
      <c r="E314" s="29" t="s">
        <v>335</v>
      </c>
      <c r="F314" s="29" t="s">
        <v>7</v>
      </c>
      <c r="H314" t="s">
        <v>530</v>
      </c>
      <c r="I314" t="str">
        <f t="shared" si="4"/>
        <v xml:space="preserve">D07 - Stretnutie projektového tímu </v>
      </c>
    </row>
    <row r="315" spans="2:9" x14ac:dyDescent="0.25">
      <c r="B315" s="29" t="s">
        <v>42</v>
      </c>
      <c r="C315" s="30" t="s">
        <v>49</v>
      </c>
      <c r="D315" s="29" t="s">
        <v>471</v>
      </c>
      <c r="E315" s="29" t="s">
        <v>344</v>
      </c>
      <c r="F315" s="29" t="s">
        <v>7</v>
      </c>
      <c r="H315" t="s">
        <v>531</v>
      </c>
      <c r="I315" t="str">
        <f t="shared" si="4"/>
        <v>D08 - Vytvorenie pracovného/expertného tímu v oblasti budovania ekostabilizačných prvkov v krajine a zelenej infraštruktúry</v>
      </c>
    </row>
    <row r="316" spans="2:9" x14ac:dyDescent="0.25">
      <c r="B316" s="29" t="s">
        <v>42</v>
      </c>
      <c r="C316" s="30" t="s">
        <v>49</v>
      </c>
      <c r="D316" s="29" t="s">
        <v>471</v>
      </c>
      <c r="E316" s="29" t="s">
        <v>210</v>
      </c>
      <c r="F316" s="29" t="s">
        <v>7</v>
      </c>
      <c r="H316" t="s">
        <v>532</v>
      </c>
      <c r="I316" t="str">
        <f t="shared" si="4"/>
        <v>D09 - Stretnutie pracovného/expertného  tímu</v>
      </c>
    </row>
    <row r="317" spans="2:9" x14ac:dyDescent="0.25">
      <c r="B317" s="29" t="s">
        <v>42</v>
      </c>
      <c r="C317" s="30" t="s">
        <v>49</v>
      </c>
      <c r="D317" s="29" t="s">
        <v>471</v>
      </c>
      <c r="E317" s="29" t="s">
        <v>345</v>
      </c>
      <c r="F317" s="29" t="s">
        <v>7</v>
      </c>
      <c r="H317" t="s">
        <v>533</v>
      </c>
      <c r="I317" t="str">
        <f t="shared" si="4"/>
        <v>D10 - Nákup pozemkov</v>
      </c>
    </row>
    <row r="318" spans="2:9" x14ac:dyDescent="0.25">
      <c r="B318" s="29" t="s">
        <v>42</v>
      </c>
      <c r="C318" s="30" t="s">
        <v>49</v>
      </c>
      <c r="D318" s="29" t="s">
        <v>471</v>
      </c>
      <c r="E318" s="29" t="s">
        <v>346</v>
      </c>
      <c r="F318" s="29" t="s">
        <v>7</v>
      </c>
      <c r="H318" t="s">
        <v>534</v>
      </c>
      <c r="I318" t="str">
        <f t="shared" si="4"/>
        <v>D11 - Projektová/stavebná dokumentácia</v>
      </c>
    </row>
    <row r="319" spans="2:9" x14ac:dyDescent="0.25">
      <c r="B319" s="29" t="s">
        <v>42</v>
      </c>
      <c r="C319" s="30" t="s">
        <v>49</v>
      </c>
      <c r="D319" s="29" t="s">
        <v>471</v>
      </c>
      <c r="E319" s="29" t="s">
        <v>179</v>
      </c>
      <c r="F319" s="29" t="s">
        <v>7</v>
      </c>
      <c r="H319" t="s">
        <v>535</v>
      </c>
      <c r="I319" t="str">
        <f t="shared" si="4"/>
        <v>D12 - Prezentačné a propagačné aktivity vo vzťahu k realizovanému projektu</v>
      </c>
    </row>
    <row r="320" spans="2:9" x14ac:dyDescent="0.25">
      <c r="B320" s="29" t="s">
        <v>42</v>
      </c>
      <c r="C320" s="30" t="s">
        <v>49</v>
      </c>
      <c r="D320" s="29" t="s">
        <v>472</v>
      </c>
      <c r="E320" s="29" t="s">
        <v>142</v>
      </c>
      <c r="F320" s="29" t="s">
        <v>315</v>
      </c>
      <c r="H320" t="s">
        <v>544</v>
      </c>
      <c r="I320" t="str">
        <f t="shared" si="4"/>
        <v>E01 - Tvorba kanálu/mechanizmu výmeny a zdieľania informácií a dát</v>
      </c>
    </row>
    <row r="321" spans="2:9" x14ac:dyDescent="0.25">
      <c r="B321" s="29" t="s">
        <v>42</v>
      </c>
      <c r="C321" s="30" t="s">
        <v>49</v>
      </c>
      <c r="D321" s="29" t="s">
        <v>472</v>
      </c>
      <c r="E321" s="29" t="s">
        <v>232</v>
      </c>
      <c r="F321" s="29" t="s">
        <v>315</v>
      </c>
      <c r="H321" t="s">
        <v>545</v>
      </c>
      <c r="I321" t="str">
        <f t="shared" si="4"/>
        <v>E02 - Vytvorenie/ zdieľanie spoločných metodík a hodnotenia</v>
      </c>
    </row>
    <row r="322" spans="2:9" x14ac:dyDescent="0.25">
      <c r="B322" s="29" t="s">
        <v>42</v>
      </c>
      <c r="C322" s="30" t="s">
        <v>49</v>
      </c>
      <c r="D322" s="29" t="s">
        <v>472</v>
      </c>
      <c r="E322" s="29" t="s">
        <v>241</v>
      </c>
      <c r="F322" s="29" t="s">
        <v>315</v>
      </c>
      <c r="H322" t="s">
        <v>546</v>
      </c>
      <c r="I322" t="str">
        <f t="shared" si="4"/>
        <v>E03 - Vytvorenie/ zdieľanie spoločných databází</v>
      </c>
    </row>
    <row r="323" spans="2:9" x14ac:dyDescent="0.25">
      <c r="B323" s="29" t="s">
        <v>42</v>
      </c>
      <c r="C323" s="30" t="s">
        <v>49</v>
      </c>
      <c r="D323" s="29" t="s">
        <v>472</v>
      </c>
      <c r="E323" s="29" t="s">
        <v>349</v>
      </c>
      <c r="F323" s="29" t="s">
        <v>315</v>
      </c>
      <c r="H323" t="s">
        <v>547</v>
      </c>
      <c r="I323" t="str">
        <f t="shared" si="4"/>
        <v>E04 - Vytvorenie spoločného riadiaceho/ manažérskeho systému</v>
      </c>
    </row>
    <row r="324" spans="2:9" x14ac:dyDescent="0.25">
      <c r="B324" s="29" t="s">
        <v>42</v>
      </c>
      <c r="C324" s="30" t="s">
        <v>49</v>
      </c>
      <c r="D324" s="29" t="s">
        <v>472</v>
      </c>
      <c r="E324" s="29" t="s">
        <v>350</v>
      </c>
      <c r="F324" s="29" t="s">
        <v>315</v>
      </c>
      <c r="H324" t="s">
        <v>548</v>
      </c>
      <c r="I324" t="str">
        <f t="shared" ref="I324:I387" si="5">CONCATENATE(H324," - ",E324)</f>
        <v>E05 - Spracovanie cezhraničných plánov riadenia/manažmentu prírodne hodnotných území ich vybraných častí a okolitého územia (vrátane chránených území)</v>
      </c>
    </row>
    <row r="325" spans="2:9" x14ac:dyDescent="0.25">
      <c r="B325" s="29" t="s">
        <v>42</v>
      </c>
      <c r="C325" s="30" t="s">
        <v>49</v>
      </c>
      <c r="D325" s="29" t="s">
        <v>472</v>
      </c>
      <c r="E325" s="29" t="s">
        <v>351</v>
      </c>
      <c r="F325" s="29" t="s">
        <v>315</v>
      </c>
      <c r="H325" t="s">
        <v>549</v>
      </c>
      <c r="I325" t="str">
        <f t="shared" si="5"/>
        <v>E06 - Spracovanie plánov lebo zásad starostlivosti o cezhraničné prírodne hodnotné územia</v>
      </c>
    </row>
    <row r="326" spans="2:9" x14ac:dyDescent="0.25">
      <c r="B326" s="29" t="s">
        <v>42</v>
      </c>
      <c r="C326" s="30" t="s">
        <v>49</v>
      </c>
      <c r="D326" s="29" t="s">
        <v>472</v>
      </c>
      <c r="E326" s="29" t="s">
        <v>352</v>
      </c>
      <c r="F326" s="29" t="s">
        <v>315</v>
      </c>
      <c r="H326" t="s">
        <v>550</v>
      </c>
      <c r="I326" t="str">
        <f t="shared" si="5"/>
        <v>E07 - Spracovanie súborov doporučených opatrení/záchranných programov v starostlivosti o cezhraničné prírodne hodnotné územia</v>
      </c>
    </row>
    <row r="327" spans="2:9" x14ac:dyDescent="0.25">
      <c r="B327" s="29" t="s">
        <v>42</v>
      </c>
      <c r="C327" s="30" t="s">
        <v>49</v>
      </c>
      <c r="D327" s="29" t="s">
        <v>472</v>
      </c>
      <c r="E327" s="29" t="s">
        <v>353</v>
      </c>
      <c r="F327" s="29" t="s">
        <v>315</v>
      </c>
      <c r="H327" t="s">
        <v>551</v>
      </c>
      <c r="I327" t="str">
        <f t="shared" si="5"/>
        <v>E08 - Realizácia spoločných cezhraničných plánov riadenia/manažmentu prírodne hodnotných území ich vybraných častí a okolitého územia (vrátane chránených území)</v>
      </c>
    </row>
    <row r="328" spans="2:9" x14ac:dyDescent="0.25">
      <c r="B328" s="29" t="s">
        <v>42</v>
      </c>
      <c r="C328" s="30" t="s">
        <v>49</v>
      </c>
      <c r="D328" s="29" t="s">
        <v>472</v>
      </c>
      <c r="E328" s="29" t="s">
        <v>335</v>
      </c>
      <c r="F328" s="29" t="s">
        <v>7</v>
      </c>
      <c r="H328" t="s">
        <v>552</v>
      </c>
      <c r="I328" t="str">
        <f t="shared" si="5"/>
        <v xml:space="preserve">E09 - Stretnutie projektového tímu </v>
      </c>
    </row>
    <row r="329" spans="2:9" x14ac:dyDescent="0.25">
      <c r="B329" s="29" t="s">
        <v>42</v>
      </c>
      <c r="C329" s="30" t="s">
        <v>49</v>
      </c>
      <c r="D329" s="29" t="s">
        <v>472</v>
      </c>
      <c r="E329" s="29" t="s">
        <v>354</v>
      </c>
      <c r="F329" s="29" t="s">
        <v>7</v>
      </c>
      <c r="H329" t="s">
        <v>553</v>
      </c>
      <c r="I329" t="str">
        <f t="shared" si="5"/>
        <v>E10 - Vytvorenie pracovného/expertného tímu v oblasti riadenia/managementu prírodne hodnotných území v cezhraničnom regióne</v>
      </c>
    </row>
    <row r="330" spans="2:9" x14ac:dyDescent="0.25">
      <c r="B330" s="29" t="s">
        <v>42</v>
      </c>
      <c r="C330" s="30" t="s">
        <v>49</v>
      </c>
      <c r="D330" s="29" t="s">
        <v>472</v>
      </c>
      <c r="E330" s="29" t="s">
        <v>193</v>
      </c>
      <c r="F330" s="29" t="s">
        <v>7</v>
      </c>
      <c r="H330" t="s">
        <v>554</v>
      </c>
      <c r="I330" t="str">
        <f t="shared" si="5"/>
        <v>E11 - Stretnutie pracovného/expertného tímu</v>
      </c>
    </row>
    <row r="331" spans="2:9" x14ac:dyDescent="0.25">
      <c r="B331" s="29" t="s">
        <v>42</v>
      </c>
      <c r="C331" s="30" t="s">
        <v>49</v>
      </c>
      <c r="D331" s="29" t="s">
        <v>472</v>
      </c>
      <c r="E331" s="29" t="s">
        <v>323</v>
      </c>
      <c r="F331" s="29" t="s">
        <v>7</v>
      </c>
      <c r="H331" t="s">
        <v>555</v>
      </c>
      <c r="I331" t="str">
        <f t="shared" si="5"/>
        <v>E12 - Zber informácií a dát</v>
      </c>
    </row>
    <row r="332" spans="2:9" x14ac:dyDescent="0.25">
      <c r="B332" s="29" t="s">
        <v>42</v>
      </c>
      <c r="C332" s="30" t="s">
        <v>49</v>
      </c>
      <c r="D332" s="29" t="s">
        <v>472</v>
      </c>
      <c r="E332" s="29" t="s">
        <v>324</v>
      </c>
      <c r="F332" s="29" t="s">
        <v>7</v>
      </c>
      <c r="H332" t="s">
        <v>597</v>
      </c>
      <c r="I332" t="str">
        <f t="shared" si="5"/>
        <v>E13 - Hodnotenie rizík</v>
      </c>
    </row>
    <row r="333" spans="2:9" x14ac:dyDescent="0.25">
      <c r="B333" s="29" t="s">
        <v>42</v>
      </c>
      <c r="C333" s="30" t="s">
        <v>49</v>
      </c>
      <c r="D333" s="29" t="s">
        <v>472</v>
      </c>
      <c r="E333" s="29" t="s">
        <v>311</v>
      </c>
      <c r="F333" s="29" t="s">
        <v>7</v>
      </c>
      <c r="H333" t="s">
        <v>606</v>
      </c>
      <c r="I333" t="str">
        <f t="shared" si="5"/>
        <v>E14 - Vyznačenie lokalít v terénu</v>
      </c>
    </row>
    <row r="334" spans="2:9" x14ac:dyDescent="0.25">
      <c r="B334" s="29" t="s">
        <v>42</v>
      </c>
      <c r="C334" s="30" t="s">
        <v>49</v>
      </c>
      <c r="D334" s="29" t="s">
        <v>472</v>
      </c>
      <c r="E334" s="29" t="s">
        <v>310</v>
      </c>
      <c r="F334" s="29" t="s">
        <v>7</v>
      </c>
      <c r="H334" t="s">
        <v>607</v>
      </c>
      <c r="I334" t="str">
        <f t="shared" si="5"/>
        <v>E15 - Terénny prieskum</v>
      </c>
    </row>
    <row r="335" spans="2:9" x14ac:dyDescent="0.25">
      <c r="B335" s="29" t="s">
        <v>42</v>
      </c>
      <c r="C335" s="30" t="s">
        <v>49</v>
      </c>
      <c r="D335" s="29" t="s">
        <v>472</v>
      </c>
      <c r="E335" s="29" t="s">
        <v>355</v>
      </c>
      <c r="F335" s="29" t="s">
        <v>7</v>
      </c>
      <c r="H335" t="s">
        <v>608</v>
      </c>
      <c r="I335" t="str">
        <f t="shared" si="5"/>
        <v>E16 - Poriadenie vybavení/ technológií nevyhnutného k realizácii spoločných cezhraničných plánov riadenia/manažmentu prírodne hodnotných území</v>
      </c>
    </row>
    <row r="336" spans="2:9" x14ac:dyDescent="0.25">
      <c r="B336" s="29" t="s">
        <v>42</v>
      </c>
      <c r="C336" s="30" t="s">
        <v>49</v>
      </c>
      <c r="D336" s="29" t="s">
        <v>472</v>
      </c>
      <c r="E336" s="29" t="s">
        <v>356</v>
      </c>
      <c r="F336" s="29" t="s">
        <v>7</v>
      </c>
      <c r="H336" t="s">
        <v>609</v>
      </c>
      <c r="I336" t="str">
        <f t="shared" si="5"/>
        <v>E17 - Realizácia investícií nevyhnutných pri realizácii spoločných cezhraničných plánov riadenia/manažmentu prírodne hodnotných území</v>
      </c>
    </row>
    <row r="337" spans="2:9" x14ac:dyDescent="0.25">
      <c r="B337" s="29" t="s">
        <v>42</v>
      </c>
      <c r="C337" s="30" t="s">
        <v>49</v>
      </c>
      <c r="D337" s="29" t="s">
        <v>472</v>
      </c>
      <c r="E337" s="29" t="s">
        <v>312</v>
      </c>
      <c r="F337" s="29" t="s">
        <v>7</v>
      </c>
      <c r="H337" t="s">
        <v>610</v>
      </c>
      <c r="I337" t="str">
        <f t="shared" si="5"/>
        <v>E18 - Realizácia spoločnej konferencie</v>
      </c>
    </row>
    <row r="338" spans="2:9" x14ac:dyDescent="0.25">
      <c r="B338" s="29" t="s">
        <v>42</v>
      </c>
      <c r="C338" s="30" t="s">
        <v>49</v>
      </c>
      <c r="D338" s="29" t="s">
        <v>472</v>
      </c>
      <c r="E338" s="29" t="s">
        <v>313</v>
      </c>
      <c r="F338" s="29" t="s">
        <v>7</v>
      </c>
      <c r="H338" t="s">
        <v>611</v>
      </c>
      <c r="I338" t="str">
        <f t="shared" si="5"/>
        <v>E19 - Verejná diskusia</v>
      </c>
    </row>
    <row r="339" spans="2:9" x14ac:dyDescent="0.25">
      <c r="B339" s="29" t="s">
        <v>42</v>
      </c>
      <c r="C339" s="30" t="s">
        <v>49</v>
      </c>
      <c r="D339" s="29" t="s">
        <v>472</v>
      </c>
      <c r="E339" s="29" t="s">
        <v>314</v>
      </c>
      <c r="F339" s="29" t="s">
        <v>7</v>
      </c>
      <c r="H339" t="s">
        <v>612</v>
      </c>
      <c r="I339" t="str">
        <f t="shared" si="5"/>
        <v>E20 - Vydanie publikačných výstupov</v>
      </c>
    </row>
    <row r="340" spans="2:9" x14ac:dyDescent="0.25">
      <c r="B340" s="29" t="s">
        <v>42</v>
      </c>
      <c r="C340" s="30" t="s">
        <v>49</v>
      </c>
      <c r="D340" s="29" t="s">
        <v>472</v>
      </c>
      <c r="E340" s="29" t="s">
        <v>179</v>
      </c>
      <c r="F340" s="29" t="s">
        <v>7</v>
      </c>
      <c r="H340" t="s">
        <v>613</v>
      </c>
      <c r="I340" t="str">
        <f t="shared" si="5"/>
        <v>E21 - Prezentačné a propagačné aktivity vo vzťahu k realizovanému projektu</v>
      </c>
    </row>
    <row r="341" spans="2:9" x14ac:dyDescent="0.25">
      <c r="B341" s="29" t="s">
        <v>42</v>
      </c>
      <c r="C341" s="30" t="s">
        <v>49</v>
      </c>
      <c r="D341" s="29" t="s">
        <v>473</v>
      </c>
      <c r="E341" s="29" t="s">
        <v>142</v>
      </c>
      <c r="F341" s="29" t="s">
        <v>315</v>
      </c>
      <c r="H341" t="s">
        <v>556</v>
      </c>
      <c r="I341" t="str">
        <f t="shared" si="5"/>
        <v>F01 - Tvorba kanálu/mechanizmu výmeny a zdieľania informácií a dát</v>
      </c>
    </row>
    <row r="342" spans="2:9" x14ac:dyDescent="0.25">
      <c r="B342" s="29" t="s">
        <v>42</v>
      </c>
      <c r="C342" s="30" t="s">
        <v>49</v>
      </c>
      <c r="D342" s="29" t="s">
        <v>473</v>
      </c>
      <c r="E342" s="29" t="s">
        <v>232</v>
      </c>
      <c r="F342" s="29" t="s">
        <v>315</v>
      </c>
      <c r="H342" t="s">
        <v>557</v>
      </c>
      <c r="I342" t="str">
        <f t="shared" si="5"/>
        <v>F02 - Vytvorenie/ zdieľanie spoločných metodík a hodnotenia</v>
      </c>
    </row>
    <row r="343" spans="2:9" x14ac:dyDescent="0.25">
      <c r="B343" s="29" t="s">
        <v>42</v>
      </c>
      <c r="C343" s="30" t="s">
        <v>49</v>
      </c>
      <c r="D343" s="29" t="s">
        <v>473</v>
      </c>
      <c r="E343" s="29" t="s">
        <v>233</v>
      </c>
      <c r="F343" s="29" t="s">
        <v>315</v>
      </c>
      <c r="H343" t="s">
        <v>558</v>
      </c>
      <c r="I343" t="str">
        <f t="shared" si="5"/>
        <v>F03 - Vytvorenie/ zdieľanie spoločných databáz</v>
      </c>
    </row>
    <row r="344" spans="2:9" x14ac:dyDescent="0.25">
      <c r="B344" s="29" t="s">
        <v>42</v>
      </c>
      <c r="C344" s="30" t="s">
        <v>49</v>
      </c>
      <c r="D344" s="29" t="s">
        <v>473</v>
      </c>
      <c r="E344" s="29" t="s">
        <v>357</v>
      </c>
      <c r="F344" s="29" t="s">
        <v>315</v>
      </c>
      <c r="H344" t="s">
        <v>559</v>
      </c>
      <c r="I344" t="str">
        <f t="shared" si="5"/>
        <v>F04 - Spracovanie spoločných štúdií /koncepcií/stratégií v oblasti starostlivosti a ochrany životného prostredia</v>
      </c>
    </row>
    <row r="345" spans="2:9" x14ac:dyDescent="0.25">
      <c r="B345" s="29" t="s">
        <v>42</v>
      </c>
      <c r="C345" s="30" t="s">
        <v>49</v>
      </c>
      <c r="D345" s="29" t="s">
        <v>473</v>
      </c>
      <c r="E345" s="29" t="s">
        <v>349</v>
      </c>
      <c r="F345" s="29" t="s">
        <v>7</v>
      </c>
      <c r="H345" t="s">
        <v>560</v>
      </c>
      <c r="I345" t="str">
        <f t="shared" si="5"/>
        <v>F05 - Vytvorenie spoločného riadiaceho/ manažérskeho systému</v>
      </c>
    </row>
    <row r="346" spans="2:9" x14ac:dyDescent="0.25">
      <c r="B346" s="29" t="s">
        <v>42</v>
      </c>
      <c r="C346" s="30" t="s">
        <v>49</v>
      </c>
      <c r="D346" s="29" t="s">
        <v>473</v>
      </c>
      <c r="E346" s="29" t="s">
        <v>335</v>
      </c>
      <c r="F346" s="29" t="s">
        <v>7</v>
      </c>
      <c r="H346" t="s">
        <v>561</v>
      </c>
      <c r="I346" t="str">
        <f t="shared" si="5"/>
        <v xml:space="preserve">F06 - Stretnutie projektového tímu </v>
      </c>
    </row>
    <row r="347" spans="2:9" x14ac:dyDescent="0.25">
      <c r="B347" s="29" t="s">
        <v>42</v>
      </c>
      <c r="C347" s="30" t="s">
        <v>49</v>
      </c>
      <c r="D347" s="29" t="s">
        <v>473</v>
      </c>
      <c r="E347" s="29" t="s">
        <v>358</v>
      </c>
      <c r="F347" s="29" t="s">
        <v>7</v>
      </c>
      <c r="H347" t="s">
        <v>562</v>
      </c>
      <c r="I347" t="str">
        <f t="shared" si="5"/>
        <v>F07 - Vytvorenie pracovného/expertného tímu v oblasti starostlivosti o cezhraničné prírodne významne územia</v>
      </c>
    </row>
    <row r="348" spans="2:9" x14ac:dyDescent="0.25">
      <c r="B348" s="29" t="s">
        <v>42</v>
      </c>
      <c r="C348" s="30" t="s">
        <v>49</v>
      </c>
      <c r="D348" s="29" t="s">
        <v>473</v>
      </c>
      <c r="E348" s="29" t="s">
        <v>210</v>
      </c>
      <c r="F348" s="29" t="s">
        <v>7</v>
      </c>
      <c r="H348" t="s">
        <v>563</v>
      </c>
      <c r="I348" t="str">
        <f t="shared" si="5"/>
        <v>F08 - Stretnutie pracovného/expertného  tímu</v>
      </c>
    </row>
    <row r="349" spans="2:9" x14ac:dyDescent="0.25">
      <c r="B349" s="29" t="s">
        <v>42</v>
      </c>
      <c r="C349" s="30" t="s">
        <v>49</v>
      </c>
      <c r="D349" s="29" t="s">
        <v>473</v>
      </c>
      <c r="E349" s="29" t="s">
        <v>323</v>
      </c>
      <c r="F349" s="29" t="s">
        <v>7</v>
      </c>
      <c r="H349" t="s">
        <v>564</v>
      </c>
      <c r="I349" t="str">
        <f t="shared" si="5"/>
        <v>F09 - Zber informácií a dát</v>
      </c>
    </row>
    <row r="350" spans="2:9" x14ac:dyDescent="0.25">
      <c r="B350" s="29" t="s">
        <v>42</v>
      </c>
      <c r="C350" s="30" t="s">
        <v>49</v>
      </c>
      <c r="D350" s="29" t="s">
        <v>473</v>
      </c>
      <c r="E350" s="29" t="s">
        <v>359</v>
      </c>
      <c r="F350" s="29" t="s">
        <v>7</v>
      </c>
      <c r="H350" t="s">
        <v>565</v>
      </c>
      <c r="I350" t="str">
        <f t="shared" si="5"/>
        <v>F10 - Aktivity na vytváranie väzieb a súčinnosti medzi výskumnými inštitúciami, organizáciami ochrany prírody a realizátormi ochrany prírody</v>
      </c>
    </row>
    <row r="351" spans="2:9" x14ac:dyDescent="0.25">
      <c r="B351" s="29" t="s">
        <v>42</v>
      </c>
      <c r="C351" s="30" t="s">
        <v>49</v>
      </c>
      <c r="D351" s="29" t="s">
        <v>473</v>
      </c>
      <c r="E351" s="29" t="s">
        <v>360</v>
      </c>
      <c r="F351" s="29" t="s">
        <v>7</v>
      </c>
      <c r="H351" t="s">
        <v>566</v>
      </c>
      <c r="I351" t="str">
        <f t="shared" si="5"/>
        <v>F11 - Nákup poradenských a expertných služieb v oblasti výskumu podporujúce zlepšenie cezhraničnej starostlivosti a ochrany o prírodne významné územia</v>
      </c>
    </row>
    <row r="352" spans="2:9" x14ac:dyDescent="0.25">
      <c r="B352" s="29" t="s">
        <v>42</v>
      </c>
      <c r="C352" s="30" t="s">
        <v>49</v>
      </c>
      <c r="D352" s="29" t="s">
        <v>473</v>
      </c>
      <c r="E352" s="29" t="s">
        <v>361</v>
      </c>
      <c r="F352" s="29" t="s">
        <v>7</v>
      </c>
      <c r="H352" t="s">
        <v>567</v>
      </c>
      <c r="I352" t="str">
        <f t="shared" si="5"/>
        <v>F12 - Realizácia spoločných výskumných aktivít v cezhraničnom priestore v oblasti starostlivosti a ochrany životného prostredia</v>
      </c>
    </row>
    <row r="353" spans="2:9" x14ac:dyDescent="0.25">
      <c r="B353" s="29" t="s">
        <v>42</v>
      </c>
      <c r="C353" s="30" t="s">
        <v>49</v>
      </c>
      <c r="D353" s="29" t="s">
        <v>473</v>
      </c>
      <c r="E353" s="29" t="s">
        <v>362</v>
      </c>
      <c r="F353" s="29" t="s">
        <v>7</v>
      </c>
      <c r="H353" t="s">
        <v>568</v>
      </c>
      <c r="I353" t="str">
        <f t="shared" si="5"/>
        <v>F13 - Poriadenie vybavenia nevyhnutného pre realizáciu spoločných výskumných aktivít</v>
      </c>
    </row>
    <row r="354" spans="2:9" x14ac:dyDescent="0.25">
      <c r="B354" s="29" t="s">
        <v>42</v>
      </c>
      <c r="C354" s="30" t="s">
        <v>49</v>
      </c>
      <c r="D354" s="29" t="s">
        <v>473</v>
      </c>
      <c r="E354" s="29" t="s">
        <v>363</v>
      </c>
      <c r="F354" s="29" t="s">
        <v>7</v>
      </c>
      <c r="H354" t="s">
        <v>569</v>
      </c>
      <c r="I354" t="str">
        <f t="shared" si="5"/>
        <v>F14 - Stavebné úpravy realizované v súvislosti s umiestnením a prevádzkou vybavenia/technológií pre realizáciu spoločných výskumných aktivít</v>
      </c>
    </row>
    <row r="355" spans="2:9" x14ac:dyDescent="0.25">
      <c r="B355" s="29" t="s">
        <v>42</v>
      </c>
      <c r="C355" s="30" t="s">
        <v>49</v>
      </c>
      <c r="D355" s="29" t="s">
        <v>473</v>
      </c>
      <c r="E355" s="29" t="s">
        <v>364</v>
      </c>
      <c r="F355" s="29" t="s">
        <v>7</v>
      </c>
      <c r="H355" t="s">
        <v>570</v>
      </c>
      <c r="I355" t="str">
        <f t="shared" si="5"/>
        <v>F15 - Projektová/realizačná dokumentácia</v>
      </c>
    </row>
    <row r="356" spans="2:9" x14ac:dyDescent="0.25">
      <c r="B356" s="29" t="s">
        <v>42</v>
      </c>
      <c r="C356" s="30" t="s">
        <v>49</v>
      </c>
      <c r="D356" s="29" t="s">
        <v>473</v>
      </c>
      <c r="E356" s="29" t="s">
        <v>312</v>
      </c>
      <c r="F356" s="29" t="s">
        <v>7</v>
      </c>
      <c r="H356" t="s">
        <v>571</v>
      </c>
      <c r="I356" t="str">
        <f t="shared" si="5"/>
        <v>F16 - Realizácia spoločnej konferencie</v>
      </c>
    </row>
    <row r="357" spans="2:9" x14ac:dyDescent="0.25">
      <c r="B357" s="29" t="s">
        <v>42</v>
      </c>
      <c r="C357" s="30" t="s">
        <v>49</v>
      </c>
      <c r="D357" s="29" t="s">
        <v>473</v>
      </c>
      <c r="E357" s="29" t="s">
        <v>313</v>
      </c>
      <c r="F357" s="29" t="s">
        <v>7</v>
      </c>
      <c r="H357" t="s">
        <v>572</v>
      </c>
      <c r="I357" t="str">
        <f t="shared" si="5"/>
        <v>F17 - Verejná diskusia</v>
      </c>
    </row>
    <row r="358" spans="2:9" x14ac:dyDescent="0.25">
      <c r="B358" s="29" t="s">
        <v>42</v>
      </c>
      <c r="C358" s="30" t="s">
        <v>49</v>
      </c>
      <c r="D358" s="29" t="s">
        <v>473</v>
      </c>
      <c r="E358" s="29" t="s">
        <v>314</v>
      </c>
      <c r="F358" s="29" t="s">
        <v>7</v>
      </c>
      <c r="H358" t="s">
        <v>573</v>
      </c>
      <c r="I358" t="str">
        <f t="shared" si="5"/>
        <v>F18 - Vydanie publikačných výstupov</v>
      </c>
    </row>
    <row r="359" spans="2:9" x14ac:dyDescent="0.25">
      <c r="B359" s="29" t="s">
        <v>42</v>
      </c>
      <c r="C359" s="30" t="s">
        <v>49</v>
      </c>
      <c r="D359" s="29" t="s">
        <v>473</v>
      </c>
      <c r="E359" s="29" t="s">
        <v>179</v>
      </c>
      <c r="F359" s="29" t="s">
        <v>7</v>
      </c>
      <c r="H359" t="s">
        <v>614</v>
      </c>
      <c r="I359" t="str">
        <f t="shared" si="5"/>
        <v>F19 - Prezentačné a propagačné aktivity vo vzťahu k realizovanému projektu</v>
      </c>
    </row>
    <row r="360" spans="2:9" x14ac:dyDescent="0.25">
      <c r="B360" s="29" t="s">
        <v>42</v>
      </c>
      <c r="C360" s="30" t="s">
        <v>49</v>
      </c>
      <c r="D360" s="29" t="s">
        <v>474</v>
      </c>
      <c r="E360" s="29" t="s">
        <v>142</v>
      </c>
      <c r="F360" s="29" t="s">
        <v>315</v>
      </c>
      <c r="H360" t="s">
        <v>574</v>
      </c>
      <c r="I360" t="str">
        <f t="shared" si="5"/>
        <v>G01 - Tvorba kanálu/mechanizmu výmeny a zdieľania informácií a dát</v>
      </c>
    </row>
    <row r="361" spans="2:9" x14ac:dyDescent="0.25">
      <c r="B361" s="29" t="s">
        <v>42</v>
      </c>
      <c r="C361" s="30" t="s">
        <v>49</v>
      </c>
      <c r="D361" s="29" t="s">
        <v>474</v>
      </c>
      <c r="E361" s="29" t="s">
        <v>365</v>
      </c>
      <c r="F361" s="29" t="s">
        <v>315</v>
      </c>
      <c r="H361" t="s">
        <v>575</v>
      </c>
      <c r="I361" t="str">
        <f t="shared" si="5"/>
        <v>G02 - Vytvorenie/zdieľanie spoločných metodík a hodnotenia</v>
      </c>
    </row>
    <row r="362" spans="2:9" x14ac:dyDescent="0.25">
      <c r="B362" s="29" t="s">
        <v>42</v>
      </c>
      <c r="C362" s="30" t="s">
        <v>49</v>
      </c>
      <c r="D362" s="29" t="s">
        <v>474</v>
      </c>
      <c r="E362" s="29" t="s">
        <v>366</v>
      </c>
      <c r="F362" s="29" t="s">
        <v>315</v>
      </c>
      <c r="H362" t="s">
        <v>576</v>
      </c>
      <c r="I362" t="str">
        <f t="shared" si="5"/>
        <v>G03 - Vytvorenie/zdieľanie spoločných databáz</v>
      </c>
    </row>
    <row r="363" spans="2:9" x14ac:dyDescent="0.25">
      <c r="B363" s="29" t="s">
        <v>42</v>
      </c>
      <c r="C363" s="30" t="s">
        <v>49</v>
      </c>
      <c r="D363" s="29" t="s">
        <v>474</v>
      </c>
      <c r="E363" s="29" t="s">
        <v>367</v>
      </c>
      <c r="F363" s="29" t="s">
        <v>7</v>
      </c>
      <c r="H363" t="s">
        <v>577</v>
      </c>
      <c r="I363" t="str">
        <f t="shared" si="5"/>
        <v>G04 - Vytvorenie spoločných riadiacich/manažérskych systémov</v>
      </c>
    </row>
    <row r="364" spans="2:9" x14ac:dyDescent="0.25">
      <c r="B364" s="29" t="s">
        <v>42</v>
      </c>
      <c r="C364" s="30" t="s">
        <v>49</v>
      </c>
      <c r="D364" s="29" t="s">
        <v>474</v>
      </c>
      <c r="E364" s="29" t="s">
        <v>368</v>
      </c>
      <c r="F364" s="29" t="s">
        <v>7</v>
      </c>
      <c r="H364" t="s">
        <v>578</v>
      </c>
      <c r="I364" t="str">
        <f t="shared" si="5"/>
        <v>G05 - Stretnutie projektového tímu</v>
      </c>
    </row>
    <row r="365" spans="2:9" x14ac:dyDescent="0.25">
      <c r="B365" s="29" t="s">
        <v>42</v>
      </c>
      <c r="C365" s="30" t="s">
        <v>49</v>
      </c>
      <c r="D365" s="29" t="s">
        <v>474</v>
      </c>
      <c r="E365" s="29" t="s">
        <v>307</v>
      </c>
      <c r="F365" s="29" t="s">
        <v>7</v>
      </c>
      <c r="H365" t="s">
        <v>579</v>
      </c>
      <c r="I365" t="str">
        <f t="shared" si="5"/>
        <v>G06 - Vytvorenie pracovného/expertného tímu v oblasti starostlivosti o cezhraničné prírodne územia</v>
      </c>
    </row>
    <row r="366" spans="2:9" x14ac:dyDescent="0.25">
      <c r="B366" s="29" t="s">
        <v>42</v>
      </c>
      <c r="C366" s="30" t="s">
        <v>49</v>
      </c>
      <c r="D366" s="29" t="s">
        <v>474</v>
      </c>
      <c r="E366" s="29" t="s">
        <v>369</v>
      </c>
      <c r="F366" s="29" t="s">
        <v>7</v>
      </c>
      <c r="H366" t="s">
        <v>580</v>
      </c>
      <c r="I366" t="str">
        <f t="shared" si="5"/>
        <v>G07 - Stretnutie pracovného /expertného tímu</v>
      </c>
    </row>
    <row r="367" spans="2:9" x14ac:dyDescent="0.25">
      <c r="B367" s="29" t="s">
        <v>42</v>
      </c>
      <c r="C367" s="30" t="s">
        <v>49</v>
      </c>
      <c r="D367" s="29" t="s">
        <v>474</v>
      </c>
      <c r="E367" s="29" t="s">
        <v>370</v>
      </c>
      <c r="F367" s="29" t="s">
        <v>7</v>
      </c>
      <c r="H367" t="s">
        <v>581</v>
      </c>
      <c r="I367" t="str">
        <f t="shared" si="5"/>
        <v>G08 - Realizácia okrúhlych stolov</v>
      </c>
    </row>
    <row r="368" spans="2:9" x14ac:dyDescent="0.25">
      <c r="B368" s="29" t="s">
        <v>42</v>
      </c>
      <c r="C368" s="30" t="s">
        <v>49</v>
      </c>
      <c r="D368" s="29" t="s">
        <v>474</v>
      </c>
      <c r="E368" s="29" t="s">
        <v>371</v>
      </c>
      <c r="F368" s="29" t="s">
        <v>7</v>
      </c>
      <c r="H368" t="s">
        <v>582</v>
      </c>
      <c r="I368" t="str">
        <f t="shared" si="5"/>
        <v>G09 - Realizácia vzdelávacích seminárov</v>
      </c>
    </row>
    <row r="369" spans="2:9" x14ac:dyDescent="0.25">
      <c r="B369" s="29" t="s">
        <v>42</v>
      </c>
      <c r="C369" s="30" t="s">
        <v>49</v>
      </c>
      <c r="D369" s="29" t="s">
        <v>474</v>
      </c>
      <c r="E369" s="29" t="s">
        <v>372</v>
      </c>
      <c r="F369" s="29" t="s">
        <v>7</v>
      </c>
      <c r="H369" t="s">
        <v>583</v>
      </c>
      <c r="I369" t="str">
        <f t="shared" si="5"/>
        <v>G10 - Realizácia spoločných konferencií</v>
      </c>
    </row>
    <row r="370" spans="2:9" x14ac:dyDescent="0.25">
      <c r="B370" s="29" t="s">
        <v>42</v>
      </c>
      <c r="C370" s="30" t="s">
        <v>49</v>
      </c>
      <c r="D370" s="29" t="s">
        <v>474</v>
      </c>
      <c r="E370" s="29" t="s">
        <v>373</v>
      </c>
      <c r="F370" s="29" t="s">
        <v>7</v>
      </c>
      <c r="H370" t="s">
        <v>584</v>
      </c>
      <c r="I370" t="str">
        <f t="shared" si="5"/>
        <v>G11 - Verejná prezentácia/debata</v>
      </c>
    </row>
    <row r="371" spans="2:9" x14ac:dyDescent="0.25">
      <c r="B371" s="29" t="s">
        <v>42</v>
      </c>
      <c r="C371" s="30" t="s">
        <v>49</v>
      </c>
      <c r="D371" s="29" t="s">
        <v>474</v>
      </c>
      <c r="E371" s="29" t="s">
        <v>323</v>
      </c>
      <c r="F371" s="29" t="s">
        <v>7</v>
      </c>
      <c r="H371" t="s">
        <v>585</v>
      </c>
      <c r="I371" t="str">
        <f t="shared" si="5"/>
        <v>G12 - Zber informácií a dát</v>
      </c>
    </row>
    <row r="372" spans="2:9" x14ac:dyDescent="0.25">
      <c r="B372" s="29" t="s">
        <v>42</v>
      </c>
      <c r="C372" s="30" t="s">
        <v>49</v>
      </c>
      <c r="D372" s="29" t="s">
        <v>474</v>
      </c>
      <c r="E372" s="29" t="s">
        <v>374</v>
      </c>
      <c r="F372" s="29" t="s">
        <v>7</v>
      </c>
      <c r="H372" t="s">
        <v>586</v>
      </c>
      <c r="I372" t="str">
        <f t="shared" si="5"/>
        <v>G13 - Vyznačenie lokalít</v>
      </c>
    </row>
    <row r="373" spans="2:9" x14ac:dyDescent="0.25">
      <c r="B373" s="29" t="s">
        <v>42</v>
      </c>
      <c r="C373" s="30" t="s">
        <v>49</v>
      </c>
      <c r="D373" s="29" t="s">
        <v>474</v>
      </c>
      <c r="E373" s="29" t="s">
        <v>375</v>
      </c>
      <c r="F373" s="29" t="s">
        <v>7</v>
      </c>
      <c r="H373" t="s">
        <v>587</v>
      </c>
      <c r="I373" t="str">
        <f t="shared" si="5"/>
        <v>G14 - Poriadené vybavení/technológií/zariadení nevyhnutného pre realizáciu monitoringu a vyhodnocovania stavu ŽP</v>
      </c>
    </row>
    <row r="374" spans="2:9" x14ac:dyDescent="0.25">
      <c r="B374" s="29" t="s">
        <v>42</v>
      </c>
      <c r="C374" s="30" t="s">
        <v>49</v>
      </c>
      <c r="D374" s="29" t="s">
        <v>474</v>
      </c>
      <c r="E374" s="29" t="s">
        <v>363</v>
      </c>
      <c r="F374" s="29" t="s">
        <v>7</v>
      </c>
      <c r="H374" t="s">
        <v>588</v>
      </c>
      <c r="I374" t="str">
        <f t="shared" si="5"/>
        <v>G15 - Stavebné úpravy realizované v súvislosti s umiestnením a prevádzkou vybavenia/technológií pre realizáciu spoločných výskumných aktivít</v>
      </c>
    </row>
    <row r="375" spans="2:9" x14ac:dyDescent="0.25">
      <c r="B375" s="29" t="s">
        <v>42</v>
      </c>
      <c r="C375" s="30" t="s">
        <v>49</v>
      </c>
      <c r="D375" s="29" t="s">
        <v>474</v>
      </c>
      <c r="E375" s="29" t="s">
        <v>376</v>
      </c>
      <c r="F375" s="29" t="s">
        <v>7</v>
      </c>
      <c r="H375" t="s">
        <v>589</v>
      </c>
      <c r="I375" t="str">
        <f t="shared" si="5"/>
        <v>G16 - Príprava projektovej/realizačnej dokumentácie</v>
      </c>
    </row>
    <row r="376" spans="2:9" x14ac:dyDescent="0.25">
      <c r="B376" s="29" t="s">
        <v>42</v>
      </c>
      <c r="C376" s="30" t="s">
        <v>49</v>
      </c>
      <c r="D376" s="29" t="s">
        <v>474</v>
      </c>
      <c r="E376" s="29" t="s">
        <v>314</v>
      </c>
      <c r="F376" s="29" t="s">
        <v>7</v>
      </c>
      <c r="H376" t="s">
        <v>615</v>
      </c>
      <c r="I376" t="str">
        <f t="shared" si="5"/>
        <v>G17 - Vydanie publikačných výstupov</v>
      </c>
    </row>
    <row r="377" spans="2:9" x14ac:dyDescent="0.25">
      <c r="B377" s="29" t="s">
        <v>42</v>
      </c>
      <c r="C377" s="30" t="s">
        <v>49</v>
      </c>
      <c r="D377" s="29" t="s">
        <v>474</v>
      </c>
      <c r="E377" s="29" t="s">
        <v>179</v>
      </c>
      <c r="F377" s="29" t="s">
        <v>7</v>
      </c>
      <c r="H377" t="s">
        <v>616</v>
      </c>
      <c r="I377" t="str">
        <f t="shared" si="5"/>
        <v>G18 - Prezentačné a propagačné aktivity vo vzťahu k realizovanému projektu</v>
      </c>
    </row>
    <row r="378" spans="2:9" x14ac:dyDescent="0.25">
      <c r="B378" s="29" t="s">
        <v>42</v>
      </c>
      <c r="C378" s="30" t="s">
        <v>49</v>
      </c>
      <c r="D378" s="29" t="s">
        <v>475</v>
      </c>
      <c r="E378" s="29" t="s">
        <v>377</v>
      </c>
      <c r="F378" s="29" t="s">
        <v>315</v>
      </c>
      <c r="H378" t="s">
        <v>617</v>
      </c>
      <c r="I378" t="str">
        <f t="shared" si="5"/>
        <v>H01 - Spracovanie spoločných plánov/ štúdií k téme aktivity</v>
      </c>
    </row>
    <row r="379" spans="2:9" x14ac:dyDescent="0.25">
      <c r="B379" s="29" t="s">
        <v>42</v>
      </c>
      <c r="C379" s="30" t="s">
        <v>49</v>
      </c>
      <c r="D379" s="29" t="s">
        <v>475</v>
      </c>
      <c r="E379" s="29" t="s">
        <v>378</v>
      </c>
      <c r="F379" s="29" t="s">
        <v>315</v>
      </c>
      <c r="H379" t="s">
        <v>618</v>
      </c>
      <c r="I379" t="str">
        <f t="shared" si="5"/>
        <v>H02 - Monitoring procesov eróznej ohrozenosti</v>
      </c>
    </row>
    <row r="380" spans="2:9" x14ac:dyDescent="0.25">
      <c r="B380" s="29" t="s">
        <v>42</v>
      </c>
      <c r="C380" s="30" t="s">
        <v>49</v>
      </c>
      <c r="D380" s="29" t="s">
        <v>475</v>
      </c>
      <c r="E380" s="29" t="s">
        <v>379</v>
      </c>
      <c r="F380" s="29" t="s">
        <v>315</v>
      </c>
      <c r="H380" t="s">
        <v>619</v>
      </c>
      <c r="I380" t="str">
        <f t="shared" si="5"/>
        <v>H03 - Vytvorenie spoločných informačných systémov</v>
      </c>
    </row>
    <row r="381" spans="2:9" x14ac:dyDescent="0.25">
      <c r="B381" s="29" t="s">
        <v>42</v>
      </c>
      <c r="C381" s="30" t="s">
        <v>49</v>
      </c>
      <c r="D381" s="29" t="s">
        <v>475</v>
      </c>
      <c r="E381" s="29" t="s">
        <v>380</v>
      </c>
      <c r="F381" s="29" t="s">
        <v>315</v>
      </c>
      <c r="H381" t="s">
        <v>620</v>
      </c>
      <c r="I381" t="str">
        <f t="shared" si="5"/>
        <v>H04 - Vytvorenie spoločných riadiacich a manažérskych systémov</v>
      </c>
    </row>
    <row r="382" spans="2:9" x14ac:dyDescent="0.25">
      <c r="B382" s="29" t="s">
        <v>42</v>
      </c>
      <c r="C382" s="30" t="s">
        <v>49</v>
      </c>
      <c r="D382" s="29" t="s">
        <v>475</v>
      </c>
      <c r="E382" s="29" t="s">
        <v>381</v>
      </c>
      <c r="F382" s="29" t="s">
        <v>347</v>
      </c>
      <c r="H382" t="s">
        <v>621</v>
      </c>
      <c r="I382" t="str">
        <f t="shared" si="5"/>
        <v>H05 - Vytvorenie komplexného protierózneho opatrenia</v>
      </c>
    </row>
    <row r="383" spans="2:9" x14ac:dyDescent="0.25">
      <c r="B383" s="29" t="s">
        <v>42</v>
      </c>
      <c r="C383" s="30" t="s">
        <v>49</v>
      </c>
      <c r="D383" s="29" t="s">
        <v>475</v>
      </c>
      <c r="E383" s="29" t="s">
        <v>382</v>
      </c>
      <c r="F383" s="29" t="s">
        <v>347</v>
      </c>
      <c r="H383" t="s">
        <v>622</v>
      </c>
      <c r="I383" t="str">
        <f t="shared" si="5"/>
        <v>H06 - Realizácia organizačných protieróznych opatrení  (vhodné umiestnenie rastlín, pásové pestovanie plodín, vhodný tvar a veľkosť pozemkov, vegetačné pásy, záchytné trávne pásy)</v>
      </c>
    </row>
    <row r="384" spans="2:9" x14ac:dyDescent="0.25">
      <c r="B384" s="29" t="s">
        <v>42</v>
      </c>
      <c r="C384" s="30" t="s">
        <v>49</v>
      </c>
      <c r="D384" s="29" t="s">
        <v>475</v>
      </c>
      <c r="E384" s="29" t="s">
        <v>383</v>
      </c>
      <c r="F384" s="29" t="s">
        <v>347</v>
      </c>
      <c r="H384" t="s">
        <v>623</v>
      </c>
      <c r="I384" t="str">
        <f t="shared" si="5"/>
        <v>H07 - Realizácia opatrení pre zvýšenie schopnosti zadržiavanie vody v pôde</v>
      </c>
    </row>
    <row r="385" spans="2:9" x14ac:dyDescent="0.25">
      <c r="B385" s="29" t="s">
        <v>42</v>
      </c>
      <c r="C385" s="30" t="s">
        <v>49</v>
      </c>
      <c r="D385" s="29" t="s">
        <v>475</v>
      </c>
      <c r="E385" s="29" t="s">
        <v>384</v>
      </c>
      <c r="F385" s="29" t="s">
        <v>347</v>
      </c>
      <c r="H385" t="s">
        <v>624</v>
      </c>
      <c r="I385" t="str">
        <f t="shared" si="5"/>
        <v>H08 - Koordinačné opatrenia s protipovodňovými plánmi</v>
      </c>
    </row>
    <row r="386" spans="2:9" x14ac:dyDescent="0.25">
      <c r="B386" s="29" t="s">
        <v>42</v>
      </c>
      <c r="C386" s="30" t="s">
        <v>49</v>
      </c>
      <c r="D386" s="29" t="s">
        <v>475</v>
      </c>
      <c r="E386" s="29" t="s">
        <v>385</v>
      </c>
      <c r="F386" s="29" t="s">
        <v>348</v>
      </c>
      <c r="H386" t="s">
        <v>625</v>
      </c>
      <c r="I386" t="str">
        <f t="shared" si="5"/>
        <v>H09 - Realizácia opatrení pre obnovu pôdotvorného procesu</v>
      </c>
    </row>
    <row r="387" spans="2:9" x14ac:dyDescent="0.25">
      <c r="B387" s="29" t="s">
        <v>42</v>
      </c>
      <c r="C387" s="30" t="s">
        <v>49</v>
      </c>
      <c r="D387" s="29" t="s">
        <v>475</v>
      </c>
      <c r="E387" s="29" t="s">
        <v>386</v>
      </c>
      <c r="F387" s="29" t="s">
        <v>348</v>
      </c>
      <c r="H387" t="s">
        <v>626</v>
      </c>
      <c r="I387" t="str">
        <f t="shared" si="5"/>
        <v>H10 - Realizácia agrotechnických a vegetačných protieróznych opatrení (pôdoochranná kultivácia, protierózna orba, protierózne satie kukurice, protierózna ochrana zemiakov)</v>
      </c>
    </row>
    <row r="388" spans="2:9" x14ac:dyDescent="0.25">
      <c r="B388" s="29" t="s">
        <v>42</v>
      </c>
      <c r="C388" s="30" t="s">
        <v>49</v>
      </c>
      <c r="D388" s="29" t="s">
        <v>475</v>
      </c>
      <c r="E388" s="29" t="s">
        <v>387</v>
      </c>
      <c r="F388" s="29" t="s">
        <v>348</v>
      </c>
      <c r="H388" t="s">
        <v>627</v>
      </c>
      <c r="I388" t="str">
        <f t="shared" ref="I388:I451" si="6">CONCATENATE(H388," - ",E388)</f>
        <v>H11 - Realizácia technických protieróznych opatrení (terénne urovnanie, průlehy, priekopy, terasy, hrádze, protierózne nádrže, protierózne cesty)</v>
      </c>
    </row>
    <row r="389" spans="2:9" x14ac:dyDescent="0.25">
      <c r="B389" s="29" t="s">
        <v>42</v>
      </c>
      <c r="C389" s="30" t="s">
        <v>49</v>
      </c>
      <c r="D389" s="29" t="s">
        <v>475</v>
      </c>
      <c r="E389" s="29" t="s">
        <v>388</v>
      </c>
      <c r="F389" s="29" t="s">
        <v>348</v>
      </c>
      <c r="H389" t="s">
        <v>628</v>
      </c>
      <c r="I389" t="str">
        <f t="shared" si="6"/>
        <v>H12 - Realizácia opatrení na kultiváciu/rekultiváciu pôdy</v>
      </c>
    </row>
    <row r="390" spans="2:9" x14ac:dyDescent="0.25">
      <c r="B390" s="29" t="s">
        <v>42</v>
      </c>
      <c r="C390" s="30" t="s">
        <v>49</v>
      </c>
      <c r="D390" s="29" t="s">
        <v>475</v>
      </c>
      <c r="E390" s="29" t="s">
        <v>368</v>
      </c>
      <c r="F390" s="29" t="s">
        <v>7</v>
      </c>
      <c r="H390" t="s">
        <v>629</v>
      </c>
      <c r="I390" t="str">
        <f t="shared" si="6"/>
        <v>H13 - Stretnutie projektového tímu</v>
      </c>
    </row>
    <row r="391" spans="2:9" x14ac:dyDescent="0.25">
      <c r="B391" s="29" t="s">
        <v>42</v>
      </c>
      <c r="C391" s="30" t="s">
        <v>49</v>
      </c>
      <c r="D391" s="29" t="s">
        <v>475</v>
      </c>
      <c r="E391" s="29" t="s">
        <v>369</v>
      </c>
      <c r="F391" s="29" t="s">
        <v>7</v>
      </c>
      <c r="H391" t="s">
        <v>630</v>
      </c>
      <c r="I391" t="str">
        <f t="shared" si="6"/>
        <v>H14 - Stretnutie pracovného /expertného tímu</v>
      </c>
    </row>
    <row r="392" spans="2:9" x14ac:dyDescent="0.25">
      <c r="B392" s="29" t="s">
        <v>42</v>
      </c>
      <c r="C392" s="30" t="s">
        <v>49</v>
      </c>
      <c r="D392" s="29" t="s">
        <v>475</v>
      </c>
      <c r="E392" s="29" t="s">
        <v>389</v>
      </c>
      <c r="F392" s="29" t="s">
        <v>7</v>
      </c>
      <c r="H392" t="s">
        <v>631</v>
      </c>
      <c r="I392" t="str">
        <f t="shared" si="6"/>
        <v>H15 - Definícia spoločných problémov a výziev v téme aktivity</v>
      </c>
    </row>
    <row r="393" spans="2:9" x14ac:dyDescent="0.25">
      <c r="B393" s="29" t="s">
        <v>42</v>
      </c>
      <c r="C393" s="30" t="s">
        <v>49</v>
      </c>
      <c r="D393" s="29" t="s">
        <v>475</v>
      </c>
      <c r="E393" s="29" t="s">
        <v>390</v>
      </c>
      <c r="F393" s="29" t="s">
        <v>7</v>
      </c>
      <c r="H393" t="s">
        <v>632</v>
      </c>
      <c r="I393" t="str">
        <f t="shared" si="6"/>
        <v>H16 - Spracovanie expertných posudkov/hodnotenie v téme aktivity</v>
      </c>
    </row>
    <row r="394" spans="2:9" x14ac:dyDescent="0.25">
      <c r="B394" s="29" t="s">
        <v>42</v>
      </c>
      <c r="C394" s="30" t="s">
        <v>49</v>
      </c>
      <c r="D394" s="29" t="s">
        <v>475</v>
      </c>
      <c r="E394" s="29" t="s">
        <v>370</v>
      </c>
      <c r="F394" s="29" t="s">
        <v>7</v>
      </c>
      <c r="H394" t="s">
        <v>633</v>
      </c>
      <c r="I394" t="str">
        <f t="shared" si="6"/>
        <v>H17 - Realizácia okrúhlych stolov</v>
      </c>
    </row>
    <row r="395" spans="2:9" x14ac:dyDescent="0.25">
      <c r="B395" s="29" t="s">
        <v>42</v>
      </c>
      <c r="C395" s="30" t="s">
        <v>49</v>
      </c>
      <c r="D395" s="29" t="s">
        <v>475</v>
      </c>
      <c r="E395" s="29" t="s">
        <v>371</v>
      </c>
      <c r="F395" s="29" t="s">
        <v>7</v>
      </c>
      <c r="H395" t="s">
        <v>634</v>
      </c>
      <c r="I395" t="str">
        <f t="shared" si="6"/>
        <v>H18 - Realizácia vzdelávacích seminárov</v>
      </c>
    </row>
    <row r="396" spans="2:9" x14ac:dyDescent="0.25">
      <c r="B396" s="29" t="s">
        <v>42</v>
      </c>
      <c r="C396" s="30" t="s">
        <v>49</v>
      </c>
      <c r="D396" s="29" t="s">
        <v>475</v>
      </c>
      <c r="E396" s="29" t="s">
        <v>372</v>
      </c>
      <c r="F396" s="29" t="s">
        <v>7</v>
      </c>
      <c r="H396" t="s">
        <v>635</v>
      </c>
      <c r="I396" t="str">
        <f t="shared" si="6"/>
        <v>H19 - Realizácia spoločných konferencií</v>
      </c>
    </row>
    <row r="397" spans="2:9" x14ac:dyDescent="0.25">
      <c r="B397" s="29" t="s">
        <v>42</v>
      </c>
      <c r="C397" s="30" t="s">
        <v>49</v>
      </c>
      <c r="D397" s="29" t="s">
        <v>475</v>
      </c>
      <c r="E397" s="29" t="s">
        <v>391</v>
      </c>
      <c r="F397" s="29" t="s">
        <v>7</v>
      </c>
      <c r="H397" t="s">
        <v>636</v>
      </c>
      <c r="I397" t="str">
        <f t="shared" si="6"/>
        <v>H20 - Verejná prezentácia</v>
      </c>
    </row>
    <row r="398" spans="2:9" x14ac:dyDescent="0.25">
      <c r="B398" s="29" t="s">
        <v>42</v>
      </c>
      <c r="C398" s="30" t="s">
        <v>49</v>
      </c>
      <c r="D398" s="29" t="s">
        <v>475</v>
      </c>
      <c r="E398" s="29" t="s">
        <v>392</v>
      </c>
      <c r="F398" s="29" t="s">
        <v>7</v>
      </c>
      <c r="H398" t="s">
        <v>637</v>
      </c>
      <c r="I398" t="str">
        <f t="shared" si="6"/>
        <v>H21 - Poriadenie zariadení</v>
      </c>
    </row>
    <row r="399" spans="2:9" x14ac:dyDescent="0.25">
      <c r="B399" s="29" t="s">
        <v>42</v>
      </c>
      <c r="C399" s="30" t="s">
        <v>49</v>
      </c>
      <c r="D399" s="29" t="s">
        <v>475</v>
      </c>
      <c r="E399" s="29" t="s">
        <v>393</v>
      </c>
      <c r="F399" s="29" t="s">
        <v>7</v>
      </c>
      <c r="H399" t="s">
        <v>638</v>
      </c>
      <c r="I399" t="str">
        <f t="shared" si="6"/>
        <v>H22 - Poriadenie vybavení</v>
      </c>
    </row>
    <row r="400" spans="2:9" x14ac:dyDescent="0.25">
      <c r="B400" s="29" t="s">
        <v>42</v>
      </c>
      <c r="C400" s="30" t="s">
        <v>49</v>
      </c>
      <c r="D400" s="29" t="s">
        <v>475</v>
      </c>
      <c r="E400" s="29" t="s">
        <v>394</v>
      </c>
      <c r="F400" s="29" t="s">
        <v>7</v>
      </c>
      <c r="H400" t="s">
        <v>639</v>
      </c>
      <c r="I400" t="str">
        <f t="shared" si="6"/>
        <v>H23 - Opatrenia publicity</v>
      </c>
    </row>
    <row r="401" spans="2:9" x14ac:dyDescent="0.25">
      <c r="B401" s="29" t="s">
        <v>43</v>
      </c>
      <c r="C401" s="30" t="s">
        <v>50</v>
      </c>
      <c r="D401" s="29" t="s">
        <v>476</v>
      </c>
      <c r="E401" s="29" t="s">
        <v>193</v>
      </c>
      <c r="F401" s="29" t="s">
        <v>403</v>
      </c>
      <c r="H401" t="s">
        <v>483</v>
      </c>
      <c r="I401" t="str">
        <f t="shared" si="6"/>
        <v>A01 - Stretnutie pracovného/expertného tímu</v>
      </c>
    </row>
    <row r="402" spans="2:9" x14ac:dyDescent="0.25">
      <c r="B402" s="29" t="s">
        <v>43</v>
      </c>
      <c r="C402" s="30" t="s">
        <v>50</v>
      </c>
      <c r="D402" s="29" t="s">
        <v>476</v>
      </c>
      <c r="E402" s="29" t="s">
        <v>395</v>
      </c>
      <c r="F402" s="29" t="s">
        <v>403</v>
      </c>
      <c r="H402" t="s">
        <v>484</v>
      </c>
      <c r="I402" t="str">
        <f t="shared" si="6"/>
        <v>A02 - Vytvorení spoločných plánov rozvoja</v>
      </c>
    </row>
    <row r="403" spans="2:9" x14ac:dyDescent="0.25">
      <c r="B403" s="29" t="s">
        <v>43</v>
      </c>
      <c r="C403" s="30" t="s">
        <v>50</v>
      </c>
      <c r="D403" s="29" t="s">
        <v>476</v>
      </c>
      <c r="E403" s="29" t="s">
        <v>396</v>
      </c>
      <c r="F403" s="29" t="s">
        <v>403</v>
      </c>
      <c r="H403" t="s">
        <v>485</v>
      </c>
      <c r="I403" t="str">
        <f t="shared" si="6"/>
        <v>A03 - Spracovanie spoločnej štúdie</v>
      </c>
    </row>
    <row r="404" spans="2:9" x14ac:dyDescent="0.25">
      <c r="B404" s="29" t="s">
        <v>43</v>
      </c>
      <c r="C404" s="30" t="s">
        <v>50</v>
      </c>
      <c r="D404" s="29" t="s">
        <v>476</v>
      </c>
      <c r="E404" s="29" t="s">
        <v>397</v>
      </c>
      <c r="F404" s="29" t="s">
        <v>403</v>
      </c>
      <c r="H404" t="s">
        <v>486</v>
      </c>
      <c r="I404" t="str">
        <f t="shared" si="6"/>
        <v>A04 - Spoločná konferencia/seminár</v>
      </c>
    </row>
    <row r="405" spans="2:9" x14ac:dyDescent="0.25">
      <c r="B405" s="29" t="s">
        <v>43</v>
      </c>
      <c r="C405" s="30" t="s">
        <v>50</v>
      </c>
      <c r="D405" s="29" t="s">
        <v>476</v>
      </c>
      <c r="E405" s="29" t="s">
        <v>398</v>
      </c>
      <c r="F405" s="29" t="s">
        <v>403</v>
      </c>
      <c r="H405" t="s">
        <v>487</v>
      </c>
      <c r="I405" t="str">
        <f t="shared" si="6"/>
        <v>A05 - Realizácia okrúhleho stola</v>
      </c>
    </row>
    <row r="406" spans="2:9" x14ac:dyDescent="0.25">
      <c r="B406" s="29" t="s">
        <v>43</v>
      </c>
      <c r="C406" s="30" t="s">
        <v>50</v>
      </c>
      <c r="D406" s="29" t="s">
        <v>476</v>
      </c>
      <c r="E406" s="29" t="s">
        <v>399</v>
      </c>
      <c r="F406" s="29" t="s">
        <v>403</v>
      </c>
      <c r="H406" t="s">
        <v>488</v>
      </c>
      <c r="I406" t="str">
        <f t="shared" si="6"/>
        <v>A06 - Tvorba spoločnej informačnej platformy</v>
      </c>
    </row>
    <row r="407" spans="2:9" x14ac:dyDescent="0.25">
      <c r="B407" s="29" t="s">
        <v>43</v>
      </c>
      <c r="C407" s="30" t="s">
        <v>50</v>
      </c>
      <c r="D407" s="29" t="s">
        <v>476</v>
      </c>
      <c r="E407" s="29" t="s">
        <v>380</v>
      </c>
      <c r="F407" s="29" t="s">
        <v>403</v>
      </c>
      <c r="H407" t="s">
        <v>489</v>
      </c>
      <c r="I407" t="str">
        <f t="shared" si="6"/>
        <v>A07 - Vytvorenie spoločných riadiacich a manažérskych systémov</v>
      </c>
    </row>
    <row r="408" spans="2:9" x14ac:dyDescent="0.25">
      <c r="B408" s="29" t="s">
        <v>43</v>
      </c>
      <c r="C408" s="30" t="s">
        <v>50</v>
      </c>
      <c r="D408" s="29" t="s">
        <v>476</v>
      </c>
      <c r="E408" s="29" t="s">
        <v>226</v>
      </c>
      <c r="F408" s="29" t="s">
        <v>7</v>
      </c>
      <c r="H408" t="s">
        <v>490</v>
      </c>
      <c r="I408" t="str">
        <f t="shared" si="6"/>
        <v>A08 - Spracovanie analytickej časti</v>
      </c>
    </row>
    <row r="409" spans="2:9" x14ac:dyDescent="0.25">
      <c r="B409" s="29" t="s">
        <v>43</v>
      </c>
      <c r="C409" s="30" t="s">
        <v>50</v>
      </c>
      <c r="D409" s="29" t="s">
        <v>476</v>
      </c>
      <c r="E409" s="29" t="s">
        <v>144</v>
      </c>
      <c r="F409" s="29" t="s">
        <v>7</v>
      </c>
      <c r="H409" t="s">
        <v>491</v>
      </c>
      <c r="I409" t="str">
        <f t="shared" si="6"/>
        <v>A09 - Dotazníkové šetrenie</v>
      </c>
    </row>
    <row r="410" spans="2:9" x14ac:dyDescent="0.25">
      <c r="B410" s="29" t="s">
        <v>43</v>
      </c>
      <c r="C410" s="30" t="s">
        <v>50</v>
      </c>
      <c r="D410" s="29" t="s">
        <v>476</v>
      </c>
      <c r="E410" s="29" t="s">
        <v>145</v>
      </c>
      <c r="F410" s="29" t="s">
        <v>7</v>
      </c>
      <c r="H410" t="s">
        <v>492</v>
      </c>
      <c r="I410" t="str">
        <f t="shared" si="6"/>
        <v>A10 - Zber dát</v>
      </c>
    </row>
    <row r="411" spans="2:9" x14ac:dyDescent="0.25">
      <c r="B411" s="29" t="s">
        <v>43</v>
      </c>
      <c r="C411" s="30" t="s">
        <v>50</v>
      </c>
      <c r="D411" s="29" t="s">
        <v>476</v>
      </c>
      <c r="E411" s="29" t="s">
        <v>400</v>
      </c>
      <c r="F411" s="29" t="s">
        <v>7</v>
      </c>
      <c r="H411" t="s">
        <v>493</v>
      </c>
      <c r="I411" t="str">
        <f t="shared" si="6"/>
        <v>A11 - Spracovanie strategickej časti</v>
      </c>
    </row>
    <row r="412" spans="2:9" x14ac:dyDescent="0.25">
      <c r="B412" s="29" t="s">
        <v>43</v>
      </c>
      <c r="C412" s="30" t="s">
        <v>50</v>
      </c>
      <c r="D412" s="29" t="s">
        <v>476</v>
      </c>
      <c r="E412" s="29" t="s">
        <v>401</v>
      </c>
      <c r="F412" s="29" t="s">
        <v>7</v>
      </c>
      <c r="H412" t="s">
        <v>494</v>
      </c>
      <c r="I412" t="str">
        <f t="shared" si="6"/>
        <v>A12 - Spracovanie expertných posudkov a hodnotení</v>
      </c>
    </row>
    <row r="413" spans="2:9" x14ac:dyDescent="0.25">
      <c r="B413" s="29" t="s">
        <v>43</v>
      </c>
      <c r="C413" s="30" t="s">
        <v>50</v>
      </c>
      <c r="D413" s="29" t="s">
        <v>476</v>
      </c>
      <c r="E413" s="29" t="s">
        <v>391</v>
      </c>
      <c r="F413" s="29" t="s">
        <v>7</v>
      </c>
      <c r="H413" t="s">
        <v>495</v>
      </c>
      <c r="I413" t="str">
        <f t="shared" si="6"/>
        <v>A13 - Verejná prezentácia</v>
      </c>
    </row>
    <row r="414" spans="2:9" x14ac:dyDescent="0.25">
      <c r="B414" s="29" t="s">
        <v>43</v>
      </c>
      <c r="C414" s="30" t="s">
        <v>50</v>
      </c>
      <c r="D414" s="29" t="s">
        <v>476</v>
      </c>
      <c r="E414" s="29" t="s">
        <v>402</v>
      </c>
      <c r="F414" s="29" t="s">
        <v>7</v>
      </c>
      <c r="H414" t="s">
        <v>496</v>
      </c>
      <c r="I414" t="str">
        <f t="shared" si="6"/>
        <v>A14 - Obstaranie vybavenia za účelom zaistenie prevádzky spoločných informačných platforiem a riadiacich a manažérskych systémov</v>
      </c>
    </row>
    <row r="415" spans="2:9" x14ac:dyDescent="0.25">
      <c r="B415" s="29" t="s">
        <v>43</v>
      </c>
      <c r="C415" s="30" t="s">
        <v>50</v>
      </c>
      <c r="D415" s="29" t="s">
        <v>476</v>
      </c>
      <c r="E415" s="29" t="s">
        <v>394</v>
      </c>
      <c r="F415" s="29" t="s">
        <v>7</v>
      </c>
      <c r="H415" t="s">
        <v>497</v>
      </c>
      <c r="I415" t="str">
        <f t="shared" si="6"/>
        <v>A15 - Opatrenia publicity</v>
      </c>
    </row>
    <row r="416" spans="2:9" x14ac:dyDescent="0.25">
      <c r="B416" s="29" t="s">
        <v>43</v>
      </c>
      <c r="C416" s="30" t="s">
        <v>50</v>
      </c>
      <c r="D416" s="29" t="s">
        <v>477</v>
      </c>
      <c r="E416" s="29" t="s">
        <v>263</v>
      </c>
      <c r="F416" s="29" t="s">
        <v>403</v>
      </c>
      <c r="H416" t="s">
        <v>500</v>
      </c>
      <c r="I416" t="str">
        <f t="shared" si="6"/>
        <v>B01 - Stretnutie pracovného tímu</v>
      </c>
    </row>
    <row r="417" spans="2:9" x14ac:dyDescent="0.25">
      <c r="B417" s="29" t="s">
        <v>43</v>
      </c>
      <c r="C417" s="30" t="s">
        <v>50</v>
      </c>
      <c r="D417" s="29" t="s">
        <v>477</v>
      </c>
      <c r="E417" s="29" t="s">
        <v>143</v>
      </c>
      <c r="F417" s="29" t="s">
        <v>403</v>
      </c>
      <c r="H417" t="s">
        <v>501</v>
      </c>
      <c r="I417" t="str">
        <f t="shared" si="6"/>
        <v>B02 - Definovanie spoločných tém, potrieb a problémov</v>
      </c>
    </row>
    <row r="418" spans="2:9" x14ac:dyDescent="0.25">
      <c r="B418" s="29" t="s">
        <v>43</v>
      </c>
      <c r="C418" s="30" t="s">
        <v>50</v>
      </c>
      <c r="D418" s="29" t="s">
        <v>477</v>
      </c>
      <c r="E418" s="29" t="s">
        <v>404</v>
      </c>
      <c r="F418" s="29" t="s">
        <v>403</v>
      </c>
      <c r="H418" t="s">
        <v>502</v>
      </c>
      <c r="I418" t="str">
        <f t="shared" si="6"/>
        <v>B03 - Vytvorenie spoločnej cezhraničnej databázy</v>
      </c>
    </row>
    <row r="419" spans="2:9" x14ac:dyDescent="0.25">
      <c r="B419" s="29" t="s">
        <v>43</v>
      </c>
      <c r="C419" s="30" t="s">
        <v>50</v>
      </c>
      <c r="D419" s="29" t="s">
        <v>477</v>
      </c>
      <c r="E419" s="29" t="s">
        <v>405</v>
      </c>
      <c r="F419" s="29" t="s">
        <v>403</v>
      </c>
      <c r="H419" t="s">
        <v>503</v>
      </c>
      <c r="I419" t="str">
        <f t="shared" si="6"/>
        <v xml:space="preserve">B04 - Usporiadanie spoločných aktivít v kulturno-rekreačnej/ športovej oblasti </v>
      </c>
    </row>
    <row r="420" spans="2:9" x14ac:dyDescent="0.25">
      <c r="B420" s="29" t="s">
        <v>43</v>
      </c>
      <c r="C420" s="30" t="s">
        <v>50</v>
      </c>
      <c r="D420" s="29" t="s">
        <v>477</v>
      </c>
      <c r="E420" s="29" t="s">
        <v>406</v>
      </c>
      <c r="F420" s="29" t="s">
        <v>403</v>
      </c>
      <c r="H420" t="s">
        <v>504</v>
      </c>
      <c r="I420" t="str">
        <f t="shared" si="6"/>
        <v>B05 - Usporiadanie spoločnej spoločenskej aktivity podporujúcej identitu a tradície</v>
      </c>
    </row>
    <row r="421" spans="2:9" x14ac:dyDescent="0.25">
      <c r="B421" s="29" t="s">
        <v>43</v>
      </c>
      <c r="C421" s="30" t="s">
        <v>50</v>
      </c>
      <c r="D421" s="29" t="s">
        <v>477</v>
      </c>
      <c r="E421" s="29" t="s">
        <v>407</v>
      </c>
      <c r="F421" s="29" t="s">
        <v>403</v>
      </c>
      <c r="H421" t="s">
        <v>505</v>
      </c>
      <c r="I421" t="str">
        <f t="shared" si="6"/>
        <v>B06 - Realizácia spoločných verejných vzdelávacích aktivít</v>
      </c>
    </row>
    <row r="422" spans="2:9" x14ac:dyDescent="0.25">
      <c r="B422" s="29" t="s">
        <v>43</v>
      </c>
      <c r="C422" s="30" t="s">
        <v>50</v>
      </c>
      <c r="D422" s="29" t="s">
        <v>477</v>
      </c>
      <c r="E422" s="29" t="s">
        <v>199</v>
      </c>
      <c r="F422" s="29" t="s">
        <v>403</v>
      </c>
      <c r="H422" t="s">
        <v>506</v>
      </c>
      <c r="I422" t="str">
        <f t="shared" si="6"/>
        <v>B07 - Príprava spoločných projektov</v>
      </c>
    </row>
    <row r="423" spans="2:9" x14ac:dyDescent="0.25">
      <c r="B423" s="29" t="s">
        <v>43</v>
      </c>
      <c r="C423" s="30" t="s">
        <v>50</v>
      </c>
      <c r="D423" s="29" t="s">
        <v>477</v>
      </c>
      <c r="E423" s="29" t="s">
        <v>408</v>
      </c>
      <c r="F423" s="29" t="s">
        <v>403</v>
      </c>
      <c r="H423" t="s">
        <v>507</v>
      </c>
      <c r="I423" t="str">
        <f t="shared" si="6"/>
        <v xml:space="preserve">B08 - Aktivita smerujúca k propagácii cezhraničnej spolupráce a spoločného územia (spoločné publikácie, internetové stránky) </v>
      </c>
    </row>
    <row r="424" spans="2:9" x14ac:dyDescent="0.25">
      <c r="B424" s="29" t="s">
        <v>43</v>
      </c>
      <c r="C424" s="30" t="s">
        <v>50</v>
      </c>
      <c r="D424" s="29" t="s">
        <v>477</v>
      </c>
      <c r="E424" s="29" t="s">
        <v>399</v>
      </c>
      <c r="F424" s="29" t="s">
        <v>403</v>
      </c>
      <c r="H424" t="s">
        <v>508</v>
      </c>
      <c r="I424" t="str">
        <f t="shared" si="6"/>
        <v>B09 - Tvorba spoločnej informačnej platformy</v>
      </c>
    </row>
    <row r="425" spans="2:9" x14ac:dyDescent="0.25">
      <c r="B425" s="29" t="s">
        <v>43</v>
      </c>
      <c r="C425" s="30" t="s">
        <v>50</v>
      </c>
      <c r="D425" s="29" t="s">
        <v>477</v>
      </c>
      <c r="E425" s="29" t="s">
        <v>409</v>
      </c>
      <c r="F425" s="29" t="s">
        <v>403</v>
      </c>
      <c r="H425" t="s">
        <v>509</v>
      </c>
      <c r="I425" t="str">
        <f t="shared" si="6"/>
        <v>B10 - Realizácia/ prepojenie spoločných informačných systémov, databáz s cieľom zlepšenia správy a ďalšieho rozvoja prihraničnej oblasti</v>
      </c>
    </row>
    <row r="426" spans="2:9" x14ac:dyDescent="0.25">
      <c r="B426" s="29" t="s">
        <v>43</v>
      </c>
      <c r="C426" s="30" t="s">
        <v>50</v>
      </c>
      <c r="D426" s="29" t="s">
        <v>477</v>
      </c>
      <c r="E426" s="29" t="s">
        <v>410</v>
      </c>
      <c r="F426" s="29" t="s">
        <v>7</v>
      </c>
      <c r="H426" t="s">
        <v>510</v>
      </c>
      <c r="I426" t="str">
        <f t="shared" si="6"/>
        <v>B11 - Realizácia školiaceho/vzdelávacieho  programu pre organizačné štruktúry v oblastiach efektívnej správy, vzdelávania, kultúrneho a prírodného dedičstva</v>
      </c>
    </row>
    <row r="427" spans="2:9" x14ac:dyDescent="0.25">
      <c r="B427" s="29" t="s">
        <v>43</v>
      </c>
      <c r="C427" s="30" t="s">
        <v>50</v>
      </c>
      <c r="D427" s="29" t="s">
        <v>477</v>
      </c>
      <c r="E427" s="29" t="s">
        <v>142</v>
      </c>
      <c r="F427" s="29" t="s">
        <v>7</v>
      </c>
      <c r="H427" t="s">
        <v>511</v>
      </c>
      <c r="I427" t="str">
        <f t="shared" si="6"/>
        <v>B12 - Tvorba kanálu/mechanizmu výmeny a zdieľania informácií a dát</v>
      </c>
    </row>
    <row r="428" spans="2:9" x14ac:dyDescent="0.25">
      <c r="B428" s="29" t="s">
        <v>43</v>
      </c>
      <c r="C428" s="30" t="s">
        <v>50</v>
      </c>
      <c r="D428" s="29" t="s">
        <v>477</v>
      </c>
      <c r="E428" s="29" t="s">
        <v>179</v>
      </c>
      <c r="F428" s="29" t="s">
        <v>7</v>
      </c>
      <c r="H428" t="s">
        <v>512</v>
      </c>
      <c r="I428" t="str">
        <f t="shared" si="6"/>
        <v>B13 - Prezentačné a propagačné aktivity vo vzťahu k realizovanému projektu</v>
      </c>
    </row>
    <row r="429" spans="2:9" x14ac:dyDescent="0.25">
      <c r="B429" s="29" t="s">
        <v>43</v>
      </c>
      <c r="C429" s="30" t="s">
        <v>50</v>
      </c>
      <c r="D429" s="29" t="s">
        <v>477</v>
      </c>
      <c r="E429" s="29" t="s">
        <v>411</v>
      </c>
      <c r="F429" s="29" t="s">
        <v>7</v>
      </c>
      <c r="H429" t="s">
        <v>513</v>
      </c>
      <c r="I429" t="str">
        <f t="shared" si="6"/>
        <v xml:space="preserve">B14 - Obstaranie vybavenia v súvislosti s realizáciou aktivít k zvyšovaní inštitucionálnych kapacít a zručností organizačných štruktúr v oblastiach efektívnej správy, vzdelávania, kultúrneho a prírodného dedičstva </v>
      </c>
    </row>
    <row r="430" spans="2:9" x14ac:dyDescent="0.25">
      <c r="B430" s="29" t="s">
        <v>43</v>
      </c>
      <c r="C430" s="30" t="s">
        <v>50</v>
      </c>
      <c r="D430" s="29" t="s">
        <v>477</v>
      </c>
      <c r="E430" s="29" t="s">
        <v>253</v>
      </c>
      <c r="F430" s="29" t="s">
        <v>7</v>
      </c>
      <c r="H430" t="s">
        <v>514</v>
      </c>
      <c r="I430" t="str">
        <f t="shared" si="6"/>
        <v>B15 - Spracovaní realizačnej/projektovej dokumentácie</v>
      </c>
    </row>
    <row r="431" spans="2:9" x14ac:dyDescent="0.25">
      <c r="B431" s="29" t="s">
        <v>43</v>
      </c>
      <c r="C431" s="30" t="s">
        <v>50</v>
      </c>
      <c r="D431" s="29" t="s">
        <v>477</v>
      </c>
      <c r="E431" s="29" t="s">
        <v>412</v>
      </c>
      <c r="F431" s="29" t="s">
        <v>7</v>
      </c>
      <c r="H431" t="s">
        <v>515</v>
      </c>
      <c r="I431" t="str">
        <f t="shared" si="6"/>
        <v>B16 - Stavebné úpravy realizované v súvislosti s realizáciou s umiestnením a prevádzkou vybavenia</v>
      </c>
    </row>
    <row r="432" spans="2:9" x14ac:dyDescent="0.25">
      <c r="B432" s="29" t="s">
        <v>43</v>
      </c>
      <c r="C432" s="30" t="s">
        <v>50</v>
      </c>
      <c r="D432" s="29" t="s">
        <v>477</v>
      </c>
      <c r="E432" s="29" t="s">
        <v>413</v>
      </c>
      <c r="F432" s="29" t="s">
        <v>7</v>
      </c>
      <c r="H432" t="s">
        <v>516</v>
      </c>
      <c r="I432" t="str">
        <f t="shared" si="6"/>
        <v>B17 - Obstaranie vybavenia</v>
      </c>
    </row>
    <row r="433" spans="2:9" x14ac:dyDescent="0.25">
      <c r="B433" s="29" t="s">
        <v>43</v>
      </c>
      <c r="C433" s="30" t="s">
        <v>50</v>
      </c>
      <c r="D433" s="29" t="s">
        <v>478</v>
      </c>
      <c r="E433" s="29" t="s">
        <v>263</v>
      </c>
      <c r="F433" s="29" t="s">
        <v>403</v>
      </c>
      <c r="H433" t="s">
        <v>518</v>
      </c>
      <c r="I433" t="str">
        <f t="shared" si="6"/>
        <v>C01 - Stretnutie pracovného tímu</v>
      </c>
    </row>
    <row r="434" spans="2:9" x14ac:dyDescent="0.25">
      <c r="B434" s="29" t="s">
        <v>43</v>
      </c>
      <c r="C434" s="30" t="s">
        <v>50</v>
      </c>
      <c r="D434" s="29" t="s">
        <v>478</v>
      </c>
      <c r="E434" s="29" t="s">
        <v>143</v>
      </c>
      <c r="F434" s="29" t="s">
        <v>403</v>
      </c>
      <c r="H434" t="s">
        <v>519</v>
      </c>
      <c r="I434" t="str">
        <f t="shared" si="6"/>
        <v>C02 - Definovanie spoločných tém, potrieb a problémov</v>
      </c>
    </row>
    <row r="435" spans="2:9" x14ac:dyDescent="0.25">
      <c r="B435" s="29" t="s">
        <v>43</v>
      </c>
      <c r="C435" s="30" t="s">
        <v>50</v>
      </c>
      <c r="D435" s="29" t="s">
        <v>478</v>
      </c>
      <c r="E435" s="29" t="s">
        <v>414</v>
      </c>
      <c r="F435" s="29" t="s">
        <v>403</v>
      </c>
      <c r="H435" t="s">
        <v>520</v>
      </c>
      <c r="I435" t="str">
        <f t="shared" si="6"/>
        <v>C03 - Spracovanie spoločného plánu rozvoja spolupráce</v>
      </c>
    </row>
    <row r="436" spans="2:9" x14ac:dyDescent="0.25">
      <c r="B436" s="29" t="s">
        <v>43</v>
      </c>
      <c r="C436" s="30" t="s">
        <v>50</v>
      </c>
      <c r="D436" s="29" t="s">
        <v>478</v>
      </c>
      <c r="E436" s="29" t="s">
        <v>415</v>
      </c>
      <c r="F436" s="29" t="s">
        <v>403</v>
      </c>
      <c r="H436" t="s">
        <v>521</v>
      </c>
      <c r="I436" t="str">
        <f t="shared" si="6"/>
        <v>C04 - Usporiadanie spoločnej prezentačnej aktivity</v>
      </c>
    </row>
    <row r="437" spans="2:9" x14ac:dyDescent="0.25">
      <c r="B437" s="29" t="s">
        <v>43</v>
      </c>
      <c r="C437" s="30" t="s">
        <v>50</v>
      </c>
      <c r="D437" s="29" t="s">
        <v>478</v>
      </c>
      <c r="E437" s="29" t="s">
        <v>406</v>
      </c>
      <c r="F437" s="29" t="s">
        <v>403</v>
      </c>
      <c r="H437" t="s">
        <v>522</v>
      </c>
      <c r="I437" t="str">
        <f t="shared" si="6"/>
        <v>C05 - Usporiadanie spoločnej spoločenskej aktivity podporujúcej identitu a tradície</v>
      </c>
    </row>
    <row r="438" spans="2:9" x14ac:dyDescent="0.25">
      <c r="B438" s="29" t="s">
        <v>43</v>
      </c>
      <c r="C438" s="30" t="s">
        <v>50</v>
      </c>
      <c r="D438" s="29" t="s">
        <v>478</v>
      </c>
      <c r="E438" s="29" t="s">
        <v>416</v>
      </c>
      <c r="F438" s="29" t="s">
        <v>403</v>
      </c>
      <c r="H438" t="s">
        <v>523</v>
      </c>
      <c r="I438" t="str">
        <f t="shared" si="6"/>
        <v>C06 - Usporiadanie spoločných konzultácií</v>
      </c>
    </row>
    <row r="439" spans="2:9" x14ac:dyDescent="0.25">
      <c r="B439" s="29" t="s">
        <v>43</v>
      </c>
      <c r="C439" s="30" t="s">
        <v>50</v>
      </c>
      <c r="D439" s="29" t="s">
        <v>478</v>
      </c>
      <c r="E439" s="29" t="s">
        <v>417</v>
      </c>
      <c r="F439" s="29" t="s">
        <v>403</v>
      </c>
      <c r="H439" t="s">
        <v>590</v>
      </c>
      <c r="I439" t="str">
        <f t="shared" si="6"/>
        <v>C07 - Usporiadanie spoločného školenia</v>
      </c>
    </row>
    <row r="440" spans="2:9" x14ac:dyDescent="0.25">
      <c r="B440" s="29" t="s">
        <v>43</v>
      </c>
      <c r="C440" s="30" t="s">
        <v>50</v>
      </c>
      <c r="D440" s="29" t="s">
        <v>478</v>
      </c>
      <c r="E440" s="29" t="s">
        <v>418</v>
      </c>
      <c r="F440" s="29" t="s">
        <v>403</v>
      </c>
      <c r="H440" t="s">
        <v>591</v>
      </c>
      <c r="I440" t="str">
        <f t="shared" si="6"/>
        <v>C08 - Usporiadanie spoločnej konferencie</v>
      </c>
    </row>
    <row r="441" spans="2:9" x14ac:dyDescent="0.25">
      <c r="B441" s="29" t="s">
        <v>43</v>
      </c>
      <c r="C441" s="30" t="s">
        <v>50</v>
      </c>
      <c r="D441" s="29" t="s">
        <v>478</v>
      </c>
      <c r="E441" s="29" t="s">
        <v>419</v>
      </c>
      <c r="F441" s="29" t="s">
        <v>403</v>
      </c>
      <c r="H441" t="s">
        <v>592</v>
      </c>
      <c r="I441" t="str">
        <f t="shared" si="6"/>
        <v>C09 - Spoločné propagačné aktivity</v>
      </c>
    </row>
    <row r="442" spans="2:9" x14ac:dyDescent="0.25">
      <c r="B442" s="29" t="s">
        <v>43</v>
      </c>
      <c r="C442" s="30" t="s">
        <v>50</v>
      </c>
      <c r="D442" s="29" t="s">
        <v>478</v>
      </c>
      <c r="E442" s="29" t="s">
        <v>420</v>
      </c>
      <c r="F442" s="29" t="s">
        <v>403</v>
      </c>
      <c r="H442" t="s">
        <v>593</v>
      </c>
      <c r="I442" t="str">
        <f t="shared" si="6"/>
        <v>C10 - Vyhľadávanie spoločných príležitostí a kontaktov</v>
      </c>
    </row>
    <row r="443" spans="2:9" x14ac:dyDescent="0.25">
      <c r="B443" s="29" t="s">
        <v>43</v>
      </c>
      <c r="C443" s="30" t="s">
        <v>50</v>
      </c>
      <c r="D443" s="29" t="s">
        <v>478</v>
      </c>
      <c r="E443" s="29" t="s">
        <v>421</v>
      </c>
      <c r="F443" s="29" t="s">
        <v>403</v>
      </c>
      <c r="H443" t="s">
        <v>594</v>
      </c>
      <c r="I443" t="str">
        <f t="shared" si="6"/>
        <v>C11 - Spoločná príprava projektov</v>
      </c>
    </row>
    <row r="444" spans="2:9" x14ac:dyDescent="0.25">
      <c r="B444" s="29" t="s">
        <v>43</v>
      </c>
      <c r="C444" s="30" t="s">
        <v>50</v>
      </c>
      <c r="D444" s="29" t="s">
        <v>478</v>
      </c>
      <c r="E444" s="29" t="s">
        <v>422</v>
      </c>
      <c r="F444" s="29" t="s">
        <v>403</v>
      </c>
      <c r="H444" t="s">
        <v>595</v>
      </c>
      <c r="I444" t="str">
        <f t="shared" si="6"/>
        <v>C12 - Spracovaní spoločnej databázy</v>
      </c>
    </row>
    <row r="445" spans="2:9" x14ac:dyDescent="0.25">
      <c r="B445" s="29" t="s">
        <v>43</v>
      </c>
      <c r="C445" s="30" t="s">
        <v>50</v>
      </c>
      <c r="D445" s="29" t="s">
        <v>478</v>
      </c>
      <c r="E445" s="29" t="s">
        <v>407</v>
      </c>
      <c r="F445" s="29" t="s">
        <v>403</v>
      </c>
      <c r="H445" t="s">
        <v>596</v>
      </c>
      <c r="I445" t="str">
        <f t="shared" si="6"/>
        <v>C13 - Realizácia spoločných verejných vzdelávacích aktivít</v>
      </c>
    </row>
    <row r="446" spans="2:9" x14ac:dyDescent="0.25">
      <c r="B446" s="29" t="s">
        <v>43</v>
      </c>
      <c r="C446" s="30" t="s">
        <v>50</v>
      </c>
      <c r="D446" s="29" t="s">
        <v>478</v>
      </c>
      <c r="E446" s="29" t="s">
        <v>423</v>
      </c>
      <c r="F446" s="29" t="s">
        <v>403</v>
      </c>
      <c r="H446" t="s">
        <v>599</v>
      </c>
      <c r="I446" t="str">
        <f t="shared" si="6"/>
        <v>C14 - Realizácia výmennej stáže /pobytu</v>
      </c>
    </row>
    <row r="447" spans="2:9" x14ac:dyDescent="0.25">
      <c r="B447" s="29" t="s">
        <v>43</v>
      </c>
      <c r="C447" s="30" t="s">
        <v>50</v>
      </c>
      <c r="D447" s="29" t="s">
        <v>478</v>
      </c>
      <c r="E447" s="29" t="s">
        <v>424</v>
      </c>
      <c r="F447" s="29" t="s">
        <v>403</v>
      </c>
      <c r="H447" t="s">
        <v>600</v>
      </c>
      <c r="I447" t="str">
        <f t="shared" si="6"/>
        <v>C15 - Spracovanie spoločných metodík/pracovných materiálov</v>
      </c>
    </row>
    <row r="448" spans="2:9" x14ac:dyDescent="0.25">
      <c r="B448" s="29" t="s">
        <v>43</v>
      </c>
      <c r="C448" s="30" t="s">
        <v>50</v>
      </c>
      <c r="D448" s="29" t="s">
        <v>478</v>
      </c>
      <c r="E448" s="29" t="s">
        <v>425</v>
      </c>
      <c r="F448" s="29" t="s">
        <v>403</v>
      </c>
      <c r="H448" t="s">
        <v>601</v>
      </c>
      <c r="I448" t="str">
        <f t="shared" si="6"/>
        <v>C16 - Vytvorenie spoločného riadiaceho a manažérskeho systému</v>
      </c>
    </row>
    <row r="449" spans="2:9" x14ac:dyDescent="0.25">
      <c r="B449" s="29" t="s">
        <v>43</v>
      </c>
      <c r="C449" s="30" t="s">
        <v>50</v>
      </c>
      <c r="D449" s="29" t="s">
        <v>478</v>
      </c>
      <c r="E449" s="29" t="s">
        <v>398</v>
      </c>
      <c r="F449" s="29" t="s">
        <v>403</v>
      </c>
      <c r="H449" t="s">
        <v>602</v>
      </c>
      <c r="I449" t="str">
        <f t="shared" si="6"/>
        <v>C17 - Realizácia okrúhleho stola</v>
      </c>
    </row>
    <row r="450" spans="2:9" x14ac:dyDescent="0.25">
      <c r="B450" s="29" t="s">
        <v>43</v>
      </c>
      <c r="C450" s="30" t="s">
        <v>50</v>
      </c>
      <c r="D450" s="29" t="s">
        <v>478</v>
      </c>
      <c r="E450" s="29" t="s">
        <v>408</v>
      </c>
      <c r="F450" s="29" t="s">
        <v>403</v>
      </c>
      <c r="H450" t="s">
        <v>603</v>
      </c>
      <c r="I450" t="str">
        <f t="shared" si="6"/>
        <v xml:space="preserve">C18 - Aktivita smerujúca k propagácii cezhraničnej spolupráce a spoločného územia (spoločné publikácie, internetové stránky) </v>
      </c>
    </row>
    <row r="451" spans="2:9" x14ac:dyDescent="0.25">
      <c r="B451" s="29" t="s">
        <v>43</v>
      </c>
      <c r="C451" s="30" t="s">
        <v>50</v>
      </c>
      <c r="D451" s="29" t="s">
        <v>478</v>
      </c>
      <c r="E451" s="29" t="s">
        <v>399</v>
      </c>
      <c r="F451" s="29" t="s">
        <v>403</v>
      </c>
      <c r="H451" t="s">
        <v>604</v>
      </c>
      <c r="I451" t="str">
        <f t="shared" si="6"/>
        <v>C19 - Tvorba spoločnej informačnej platformy</v>
      </c>
    </row>
    <row r="452" spans="2:9" x14ac:dyDescent="0.25">
      <c r="B452" s="29" t="s">
        <v>43</v>
      </c>
      <c r="C452" s="30" t="s">
        <v>50</v>
      </c>
      <c r="D452" s="29" t="s">
        <v>478</v>
      </c>
      <c r="E452" s="29" t="s">
        <v>142</v>
      </c>
      <c r="F452" s="29" t="s">
        <v>403</v>
      </c>
      <c r="H452" t="s">
        <v>605</v>
      </c>
      <c r="I452" t="str">
        <f t="shared" ref="I452:I481" si="7">CONCATENATE(H452," - ",E452)</f>
        <v>C20 - Tvorba kanálu/mechanizmu výmeny a zdieľania informácií a dát</v>
      </c>
    </row>
    <row r="453" spans="2:9" x14ac:dyDescent="0.25">
      <c r="B453" s="29" t="s">
        <v>43</v>
      </c>
      <c r="C453" s="30" t="s">
        <v>50</v>
      </c>
      <c r="D453" s="29" t="s">
        <v>478</v>
      </c>
      <c r="E453" s="29" t="s">
        <v>409</v>
      </c>
      <c r="F453" s="29" t="s">
        <v>403</v>
      </c>
      <c r="H453" t="s">
        <v>640</v>
      </c>
      <c r="I453" t="str">
        <f t="shared" si="7"/>
        <v>C21 - Realizácia/ prepojenie spoločných informačných systémov, databáz s cieľom zlepšenia správy a ďalšieho rozvoja prihraničnej oblasti</v>
      </c>
    </row>
    <row r="454" spans="2:9" x14ac:dyDescent="0.25">
      <c r="B454" s="29" t="s">
        <v>43</v>
      </c>
      <c r="C454" s="30" t="s">
        <v>50</v>
      </c>
      <c r="D454" s="29" t="s">
        <v>478</v>
      </c>
      <c r="E454" s="29" t="s">
        <v>426</v>
      </c>
      <c r="F454" s="29" t="s">
        <v>7</v>
      </c>
      <c r="H454" t="s">
        <v>641</v>
      </c>
      <c r="I454" t="str">
        <f t="shared" si="7"/>
        <v>C22 - Stretnutia projektového tímu</v>
      </c>
    </row>
    <row r="455" spans="2:9" x14ac:dyDescent="0.25">
      <c r="B455" s="29" t="s">
        <v>43</v>
      </c>
      <c r="C455" s="30" t="s">
        <v>50</v>
      </c>
      <c r="D455" s="29" t="s">
        <v>478</v>
      </c>
      <c r="E455" s="29" t="s">
        <v>152</v>
      </c>
      <c r="F455" s="29" t="s">
        <v>7</v>
      </c>
      <c r="H455" t="s">
        <v>642</v>
      </c>
      <c r="I455" t="str">
        <f t="shared" si="7"/>
        <v>C23 - Verejná prezentácia/ diskusia</v>
      </c>
    </row>
    <row r="456" spans="2:9" x14ac:dyDescent="0.25">
      <c r="B456" s="29" t="s">
        <v>43</v>
      </c>
      <c r="C456" s="30" t="s">
        <v>50</v>
      </c>
      <c r="D456" s="29" t="s">
        <v>478</v>
      </c>
      <c r="E456" s="29" t="s">
        <v>413</v>
      </c>
      <c r="F456" s="29" t="s">
        <v>7</v>
      </c>
      <c r="H456" t="s">
        <v>643</v>
      </c>
      <c r="I456" t="str">
        <f t="shared" si="7"/>
        <v>C24 - Obstaranie vybavenia</v>
      </c>
    </row>
    <row r="457" spans="2:9" x14ac:dyDescent="0.25">
      <c r="B457" s="29" t="s">
        <v>43</v>
      </c>
      <c r="C457" s="30" t="s">
        <v>50</v>
      </c>
      <c r="D457" s="29" t="s">
        <v>479</v>
      </c>
      <c r="E457" s="29" t="s">
        <v>263</v>
      </c>
      <c r="F457" s="29" t="s">
        <v>403</v>
      </c>
      <c r="H457" t="s">
        <v>524</v>
      </c>
      <c r="I457" t="str">
        <f t="shared" si="7"/>
        <v>D01 - Stretnutie pracovného tímu</v>
      </c>
    </row>
    <row r="458" spans="2:9" x14ac:dyDescent="0.25">
      <c r="B458" s="29" t="s">
        <v>43</v>
      </c>
      <c r="C458" s="30" t="s">
        <v>50</v>
      </c>
      <c r="D458" s="29" t="s">
        <v>479</v>
      </c>
      <c r="E458" s="29" t="s">
        <v>143</v>
      </c>
      <c r="F458" s="29" t="s">
        <v>403</v>
      </c>
      <c r="H458" t="s">
        <v>525</v>
      </c>
      <c r="I458" t="str">
        <f t="shared" si="7"/>
        <v>D02 - Definovanie spoločných tém, potrieb a problémov</v>
      </c>
    </row>
    <row r="459" spans="2:9" x14ac:dyDescent="0.25">
      <c r="B459" s="29" t="s">
        <v>43</v>
      </c>
      <c r="C459" s="30" t="s">
        <v>50</v>
      </c>
      <c r="D459" s="29" t="s">
        <v>479</v>
      </c>
      <c r="E459" s="29" t="s">
        <v>427</v>
      </c>
      <c r="F459" s="29" t="s">
        <v>403</v>
      </c>
      <c r="H459" t="s">
        <v>526</v>
      </c>
      <c r="I459" t="str">
        <f t="shared" si="7"/>
        <v>D03 - Spracovanie spoločného plánu rozvoja spolupráce v oblasti verejnej správy a celospoločensky prínosných oblastiach</v>
      </c>
    </row>
    <row r="460" spans="2:9" x14ac:dyDescent="0.25">
      <c r="B460" s="29" t="s">
        <v>43</v>
      </c>
      <c r="C460" s="30" t="s">
        <v>50</v>
      </c>
      <c r="D460" s="29" t="s">
        <v>479</v>
      </c>
      <c r="E460" s="29" t="s">
        <v>428</v>
      </c>
      <c r="F460" s="29" t="s">
        <v>403</v>
      </c>
      <c r="H460" t="s">
        <v>527</v>
      </c>
      <c r="I460" t="str">
        <f t="shared" si="7"/>
        <v>D04 - Realizácia okrúhleho stola v oblasti verejnej správy a celospoločensky prínosných oblastiach</v>
      </c>
    </row>
    <row r="461" spans="2:9" x14ac:dyDescent="0.25">
      <c r="B461" s="29" t="s">
        <v>43</v>
      </c>
      <c r="C461" s="30" t="s">
        <v>50</v>
      </c>
      <c r="D461" s="29" t="s">
        <v>479</v>
      </c>
      <c r="E461" s="29" t="s">
        <v>429</v>
      </c>
      <c r="F461" s="29" t="s">
        <v>403</v>
      </c>
      <c r="H461" t="s">
        <v>528</v>
      </c>
      <c r="I461" t="str">
        <f t="shared" si="7"/>
        <v>D05 - Aktivita spoločného plánovania/optimalizácie v oblasti verejnej správy a celospoločensky prínosných oblastiach</v>
      </c>
    </row>
    <row r="462" spans="2:9" x14ac:dyDescent="0.25">
      <c r="B462" s="29" t="s">
        <v>43</v>
      </c>
      <c r="C462" s="30" t="s">
        <v>50</v>
      </c>
      <c r="D462" s="29" t="s">
        <v>479</v>
      </c>
      <c r="E462" s="29" t="s">
        <v>430</v>
      </c>
      <c r="F462" s="29" t="s">
        <v>403</v>
      </c>
      <c r="H462" t="s">
        <v>529</v>
      </c>
      <c r="I462" t="str">
        <f t="shared" si="7"/>
        <v>D06 - Vytvorenie spoločnej siete</v>
      </c>
    </row>
    <row r="463" spans="2:9" x14ac:dyDescent="0.25">
      <c r="B463" s="29" t="s">
        <v>43</v>
      </c>
      <c r="C463" s="30" t="s">
        <v>50</v>
      </c>
      <c r="D463" s="29" t="s">
        <v>479</v>
      </c>
      <c r="E463" s="29" t="s">
        <v>431</v>
      </c>
      <c r="F463" s="29" t="s">
        <v>403</v>
      </c>
      <c r="H463" t="s">
        <v>530</v>
      </c>
      <c r="I463" t="str">
        <f t="shared" si="7"/>
        <v>D07 - Realizácia spoločnej konferencie v oblasti verejnej správy a celospoločensky prínosných oblastiach</v>
      </c>
    </row>
    <row r="464" spans="2:9" x14ac:dyDescent="0.25">
      <c r="B464" s="29" t="s">
        <v>43</v>
      </c>
      <c r="C464" s="30" t="s">
        <v>50</v>
      </c>
      <c r="D464" s="29" t="s">
        <v>479</v>
      </c>
      <c r="E464" s="29" t="s">
        <v>432</v>
      </c>
      <c r="F464" s="29" t="s">
        <v>403</v>
      </c>
      <c r="H464" t="s">
        <v>531</v>
      </c>
      <c r="I464" t="str">
        <f t="shared" si="7"/>
        <v>D08 - Spoločná kooperačná aktivita na výmenu skúseností a prenosu know –how medzi partnermi projektu</v>
      </c>
    </row>
    <row r="465" spans="2:9" x14ac:dyDescent="0.25">
      <c r="B465" s="29" t="s">
        <v>43</v>
      </c>
      <c r="C465" s="30" t="s">
        <v>50</v>
      </c>
      <c r="D465" s="29" t="s">
        <v>479</v>
      </c>
      <c r="E465" s="29" t="s">
        <v>433</v>
      </c>
      <c r="F465" s="29" t="s">
        <v>403</v>
      </c>
      <c r="H465" t="s">
        <v>532</v>
      </c>
      <c r="I465" t="str">
        <f t="shared" si="7"/>
        <v>D09 - Spoločná výmenná aktivita medzi partnermi projektu (realizácia záujmových aktivít, vzájomné poznanie, osveta, mimoškolské vzdelávanie, vzájomné návštevy)</v>
      </c>
    </row>
    <row r="466" spans="2:9" x14ac:dyDescent="0.25">
      <c r="B466" s="29" t="s">
        <v>43</v>
      </c>
      <c r="C466" s="30" t="s">
        <v>50</v>
      </c>
      <c r="D466" s="29" t="s">
        <v>479</v>
      </c>
      <c r="E466" s="29" t="s">
        <v>434</v>
      </c>
      <c r="F466" s="29" t="s">
        <v>403</v>
      </c>
      <c r="H466" t="s">
        <v>533</v>
      </c>
      <c r="I466" t="str">
        <f t="shared" si="7"/>
        <v>D10 - Spoločný vzdelávací program/seminár pre pracovníkov v oblasti verejnej správy a celospoločensky prínosných oblastiach</v>
      </c>
    </row>
    <row r="467" spans="2:9" x14ac:dyDescent="0.25">
      <c r="B467" s="29" t="s">
        <v>43</v>
      </c>
      <c r="C467" s="30" t="s">
        <v>50</v>
      </c>
      <c r="D467" s="29" t="s">
        <v>479</v>
      </c>
      <c r="E467" s="29" t="s">
        <v>435</v>
      </c>
      <c r="F467" s="29" t="s">
        <v>403</v>
      </c>
      <c r="H467" t="s">
        <v>534</v>
      </c>
      <c r="I467" t="str">
        <f t="shared" si="7"/>
        <v>D11 - Vytváranie spoločnej databázy</v>
      </c>
    </row>
    <row r="468" spans="2:9" x14ac:dyDescent="0.25">
      <c r="B468" s="29" t="s">
        <v>43</v>
      </c>
      <c r="C468" s="30" t="s">
        <v>50</v>
      </c>
      <c r="D468" s="29" t="s">
        <v>479</v>
      </c>
      <c r="E468" s="29" t="s">
        <v>436</v>
      </c>
      <c r="F468" s="29" t="s">
        <v>403</v>
      </c>
      <c r="H468" t="s">
        <v>535</v>
      </c>
      <c r="I468" t="str">
        <f t="shared" si="7"/>
        <v>D12 - Vytvorenie spoločného riadiaceho/  manažérskeho systému</v>
      </c>
    </row>
    <row r="469" spans="2:9" x14ac:dyDescent="0.25">
      <c r="B469" s="29" t="s">
        <v>43</v>
      </c>
      <c r="C469" s="30" t="s">
        <v>50</v>
      </c>
      <c r="D469" s="29" t="s">
        <v>479</v>
      </c>
      <c r="E469" s="29" t="s">
        <v>437</v>
      </c>
      <c r="F469" s="29" t="s">
        <v>403</v>
      </c>
      <c r="H469" t="s">
        <v>536</v>
      </c>
      <c r="I469" t="str">
        <f t="shared" si="7"/>
        <v xml:space="preserve">D13 - Usporiadanie spoločnej verejnej aktivity v kultúrno-rekreačnej/ športovej oblasti </v>
      </c>
    </row>
    <row r="470" spans="2:9" x14ac:dyDescent="0.25">
      <c r="B470" s="29" t="s">
        <v>43</v>
      </c>
      <c r="C470" s="30" t="s">
        <v>50</v>
      </c>
      <c r="D470" s="29" t="s">
        <v>479</v>
      </c>
      <c r="E470" s="29" t="s">
        <v>406</v>
      </c>
      <c r="F470" s="29" t="s">
        <v>403</v>
      </c>
      <c r="H470" t="s">
        <v>537</v>
      </c>
      <c r="I470" t="str">
        <f t="shared" si="7"/>
        <v>D14 - Usporiadanie spoločnej spoločenskej aktivity podporujúcej identitu a tradície</v>
      </c>
    </row>
    <row r="471" spans="2:9" x14ac:dyDescent="0.25">
      <c r="B471" s="29" t="s">
        <v>43</v>
      </c>
      <c r="C471" s="30" t="s">
        <v>50</v>
      </c>
      <c r="D471" s="29" t="s">
        <v>479</v>
      </c>
      <c r="E471" s="29" t="s">
        <v>408</v>
      </c>
      <c r="F471" s="29" t="s">
        <v>403</v>
      </c>
      <c r="H471" t="s">
        <v>538</v>
      </c>
      <c r="I471" t="str">
        <f t="shared" si="7"/>
        <v xml:space="preserve">D15 - Aktivita smerujúca k propagácii cezhraničnej spolupráce a spoločného územia (spoločné publikácie, internetové stránky) </v>
      </c>
    </row>
    <row r="472" spans="2:9" x14ac:dyDescent="0.25">
      <c r="B472" s="29" t="s">
        <v>43</v>
      </c>
      <c r="C472" s="30" t="s">
        <v>50</v>
      </c>
      <c r="D472" s="29" t="s">
        <v>479</v>
      </c>
      <c r="E472" s="29" t="s">
        <v>399</v>
      </c>
      <c r="F472" s="29" t="s">
        <v>403</v>
      </c>
      <c r="H472" t="s">
        <v>539</v>
      </c>
      <c r="I472" t="str">
        <f t="shared" si="7"/>
        <v>D16 - Tvorba spoločnej informačnej platformy</v>
      </c>
    </row>
    <row r="473" spans="2:9" x14ac:dyDescent="0.25">
      <c r="B473" s="29" t="s">
        <v>43</v>
      </c>
      <c r="C473" s="30" t="s">
        <v>50</v>
      </c>
      <c r="D473" s="29" t="s">
        <v>479</v>
      </c>
      <c r="E473" s="29" t="s">
        <v>409</v>
      </c>
      <c r="F473" s="29" t="s">
        <v>403</v>
      </c>
      <c r="H473" t="s">
        <v>540</v>
      </c>
      <c r="I473" t="str">
        <f t="shared" si="7"/>
        <v>D17 - Realizácia/ prepojenie spoločných informačných systémov, databáz s cieľom zlepšenia správy a ďalšieho rozvoja prihraničnej oblasti</v>
      </c>
    </row>
    <row r="474" spans="2:9" x14ac:dyDescent="0.25">
      <c r="B474" s="29" t="s">
        <v>43</v>
      </c>
      <c r="C474" s="30" t="s">
        <v>50</v>
      </c>
      <c r="D474" s="29" t="s">
        <v>479</v>
      </c>
      <c r="E474" s="29" t="s">
        <v>438</v>
      </c>
      <c r="F474" s="29" t="s">
        <v>7</v>
      </c>
      <c r="H474" t="s">
        <v>541</v>
      </c>
      <c r="I474" t="str">
        <f t="shared" si="7"/>
        <v>D18 - Vytvorenie stálej pracovnej skupiny/ tímu v oblasti verejnej správy a celospoločensky prínosných oblastiach</v>
      </c>
    </row>
    <row r="475" spans="2:9" x14ac:dyDescent="0.25">
      <c r="B475" s="29" t="s">
        <v>43</v>
      </c>
      <c r="C475" s="30" t="s">
        <v>50</v>
      </c>
      <c r="D475" s="29" t="s">
        <v>479</v>
      </c>
      <c r="E475" s="29" t="s">
        <v>439</v>
      </c>
      <c r="F475" s="29" t="s">
        <v>7</v>
      </c>
      <c r="H475" t="s">
        <v>542</v>
      </c>
      <c r="I475" t="str">
        <f t="shared" si="7"/>
        <v>D19 - Aktivity na podporu činnosti stálej pracovnej skupiny/tímu v oblasti verejnej správy a celospoločensky prínosných oblastiach</v>
      </c>
    </row>
    <row r="476" spans="2:9" x14ac:dyDescent="0.25">
      <c r="B476" s="29" t="s">
        <v>43</v>
      </c>
      <c r="C476" s="30" t="s">
        <v>50</v>
      </c>
      <c r="D476" s="29" t="s">
        <v>479</v>
      </c>
      <c r="E476" s="29" t="s">
        <v>440</v>
      </c>
      <c r="F476" s="29" t="s">
        <v>7</v>
      </c>
      <c r="H476" t="s">
        <v>543</v>
      </c>
      <c r="I476" t="str">
        <f t="shared" si="7"/>
        <v>D20 - Realizácia diskusného panelu  v oblasti verejnej správy a celospoločensky prínosných oblastiach</v>
      </c>
    </row>
    <row r="477" spans="2:9" x14ac:dyDescent="0.25">
      <c r="B477" s="29" t="s">
        <v>43</v>
      </c>
      <c r="C477" s="30" t="s">
        <v>50</v>
      </c>
      <c r="D477" s="29" t="s">
        <v>479</v>
      </c>
      <c r="E477" s="29" t="s">
        <v>441</v>
      </c>
      <c r="F477" s="29" t="s">
        <v>7</v>
      </c>
      <c r="H477" t="s">
        <v>644</v>
      </c>
      <c r="I477" t="str">
        <f t="shared" si="7"/>
        <v>D21 - Zavádzanie nových riešení a prístupov pri verejnej správe a v celospoločensky prínosných oblastiach</v>
      </c>
    </row>
    <row r="478" spans="2:9" x14ac:dyDescent="0.25">
      <c r="B478" s="29" t="s">
        <v>43</v>
      </c>
      <c r="C478" s="30" t="s">
        <v>50</v>
      </c>
      <c r="D478" s="29" t="s">
        <v>479</v>
      </c>
      <c r="E478" s="29" t="s">
        <v>442</v>
      </c>
      <c r="F478" s="29" t="s">
        <v>7</v>
      </c>
      <c r="H478" t="s">
        <v>645</v>
      </c>
      <c r="I478" t="str">
        <f t="shared" si="7"/>
        <v>D22 - Výmenná stáž pracovníkov v oblasti verejnej správy a celospoločensky prínosných oblastiach</v>
      </c>
    </row>
    <row r="479" spans="2:9" x14ac:dyDescent="0.25">
      <c r="B479" s="29" t="s">
        <v>43</v>
      </c>
      <c r="C479" s="30" t="s">
        <v>50</v>
      </c>
      <c r="D479" s="29" t="s">
        <v>479</v>
      </c>
      <c r="E479" s="29" t="s">
        <v>142</v>
      </c>
      <c r="F479" s="29" t="s">
        <v>7</v>
      </c>
      <c r="H479" t="s">
        <v>646</v>
      </c>
      <c r="I479" t="str">
        <f t="shared" si="7"/>
        <v>D23 - Tvorba kanálu/mechanizmu výmeny a zdieľania informácií a dát</v>
      </c>
    </row>
    <row r="480" spans="2:9" x14ac:dyDescent="0.25">
      <c r="B480" s="29" t="s">
        <v>43</v>
      </c>
      <c r="C480" s="30" t="s">
        <v>50</v>
      </c>
      <c r="D480" s="29" t="s">
        <v>479</v>
      </c>
      <c r="E480" s="29" t="s">
        <v>153</v>
      </c>
      <c r="F480" s="29" t="s">
        <v>7</v>
      </c>
      <c r="H480" t="s">
        <v>647</v>
      </c>
      <c r="I480" t="str">
        <f t="shared" si="7"/>
        <v xml:space="preserve">D24 - Prezentačné a propagačné aktivity vo vzťahu k realizovanému projektu </v>
      </c>
    </row>
    <row r="481" spans="2:9" x14ac:dyDescent="0.25">
      <c r="B481" s="29" t="s">
        <v>43</v>
      </c>
      <c r="C481" s="30" t="s">
        <v>50</v>
      </c>
      <c r="D481" s="29" t="s">
        <v>479</v>
      </c>
      <c r="E481" s="29" t="s">
        <v>413</v>
      </c>
      <c r="F481" s="29" t="s">
        <v>7</v>
      </c>
      <c r="H481" t="s">
        <v>648</v>
      </c>
      <c r="I481" t="str">
        <f t="shared" si="7"/>
        <v>D25 - Obstaranie vybavenia</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7"/>
  <dimension ref="A1"/>
  <sheetViews>
    <sheetView topLeftCell="B1"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2</vt:i4>
      </vt:variant>
    </vt:vector>
  </HeadingPairs>
  <TitlesOfParts>
    <vt:vector size="11" baseType="lpstr">
      <vt:lpstr>Žádost o NFP</vt:lpstr>
      <vt:lpstr>Príloha č.1 - Rozpočet HCP</vt:lpstr>
      <vt:lpstr>Podrobný rozpočet projektu</vt:lpstr>
      <vt:lpstr>Číselníky</vt:lpstr>
      <vt:lpstr>Čiselník2</vt:lpstr>
      <vt:lpstr>sumar</vt:lpstr>
      <vt:lpstr>infolist</vt:lpstr>
      <vt:lpstr>Hárok1 (2)</vt:lpstr>
      <vt:lpstr>Hárok1</vt:lpstr>
      <vt:lpstr>'Podrobný rozpočet projektu'!Oblast_tisku</vt:lpstr>
      <vt:lpstr>'Žádost o NFP'!Oblast_tisku</vt:lpstr>
    </vt:vector>
  </TitlesOfParts>
  <Company>MPRR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Karovič Branislav</dc:creator>
  <cp:lastModifiedBy>Zuzka Blanarschová</cp:lastModifiedBy>
  <cp:lastPrinted>2021-09-02T10:41:25Z</cp:lastPrinted>
  <dcterms:created xsi:type="dcterms:W3CDTF">2016-05-11T08:08:30Z</dcterms:created>
  <dcterms:modified xsi:type="dcterms:W3CDTF">2021-10-03T19:17:12Z</dcterms:modified>
</cp:coreProperties>
</file>